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wnloads\"/>
    </mc:Choice>
  </mc:AlternateContent>
  <bookViews>
    <workbookView xWindow="0" yWindow="0" windowWidth="16815" windowHeight="6555"/>
  </bookViews>
  <sheets>
    <sheet name="ESF" sheetId="4" r:id="rId1"/>
    <sheet name="EA" sheetId="6" r:id="rId2"/>
    <sheet name="EVHP" sheetId="7" r:id="rId3"/>
    <sheet name="ECSF" sheetId="8" r:id="rId4"/>
    <sheet name="EFE" sheetId="9" r:id="rId5"/>
    <sheet name="Hoja1" sheetId="5" state="hidden" r:id="rId6"/>
  </sheets>
  <definedNames>
    <definedName name="_xlnm._FilterDatabase" localSheetId="4" hidden="1">EFE!$E$3:$AP$59</definedName>
    <definedName name="_xlnm._FilterDatabase" localSheetId="0" hidden="1">ESF!$AK$3:$AL$53</definedName>
    <definedName name="_xlnm._FilterDatabase" localSheetId="2" hidden="1">EVHP!$A$3:$D$3</definedName>
  </definedNames>
  <calcPr calcId="152511"/>
</workbook>
</file>

<file path=xl/calcChain.xml><?xml version="1.0" encoding="utf-8"?>
<calcChain xmlns="http://schemas.openxmlformats.org/spreadsheetml/2006/main">
  <c r="D54" i="8" l="1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AN24" i="7"/>
  <c r="X9" i="7" l="1"/>
  <c r="J15" i="7"/>
  <c r="D51" i="4"/>
  <c r="C51" i="4"/>
  <c r="D45" i="4"/>
  <c r="C45" i="4"/>
  <c r="D41" i="4"/>
  <c r="C41" i="4"/>
  <c r="D40" i="4"/>
  <c r="C40" i="4"/>
  <c r="C55" i="4" s="1"/>
  <c r="D33" i="4"/>
  <c r="C33" i="4"/>
  <c r="D53" i="4"/>
  <c r="C53" i="4"/>
  <c r="D52" i="4"/>
  <c r="C52" i="4"/>
  <c r="D50" i="4"/>
  <c r="C50" i="4"/>
  <c r="D49" i="4"/>
  <c r="C49" i="4"/>
  <c r="D48" i="4"/>
  <c r="C48" i="4"/>
  <c r="D47" i="4"/>
  <c r="C47" i="4"/>
  <c r="D46" i="4"/>
  <c r="C46" i="4"/>
  <c r="D44" i="4"/>
  <c r="C44" i="4"/>
  <c r="D43" i="4"/>
  <c r="C43" i="4"/>
  <c r="D42" i="4"/>
  <c r="C42" i="4"/>
  <c r="D39" i="4"/>
  <c r="C39" i="4"/>
  <c r="D38" i="4"/>
  <c r="C38" i="4"/>
  <c r="D37" i="4"/>
  <c r="C37" i="4"/>
  <c r="D36" i="4"/>
  <c r="C36" i="4"/>
  <c r="D35" i="4"/>
  <c r="C35" i="4"/>
  <c r="D34" i="4"/>
  <c r="C34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24" i="4"/>
  <c r="C24" i="4"/>
  <c r="D23" i="4"/>
  <c r="C23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55" i="4" l="1"/>
  <c r="O55" i="4"/>
  <c r="G55" i="4" l="1"/>
  <c r="AT55" i="4" l="1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N55" i="4"/>
  <c r="M55" i="4"/>
  <c r="L55" i="4"/>
  <c r="K55" i="4"/>
  <c r="J55" i="4"/>
  <c r="I55" i="4"/>
  <c r="H55" i="4"/>
  <c r="F55" i="4"/>
  <c r="E55" i="4"/>
  <c r="D58" i="6" l="1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AD24" i="7" l="1"/>
  <c r="AC20" i="7"/>
  <c r="X24" i="7" l="1"/>
  <c r="H9" i="7" l="1"/>
  <c r="E9" i="7" l="1"/>
  <c r="E23" i="6"/>
  <c r="E58" i="6" l="1"/>
  <c r="C58" i="6" s="1"/>
  <c r="C23" i="6"/>
  <c r="D59" i="9"/>
  <c r="C59" i="9"/>
  <c r="D58" i="9"/>
  <c r="C58" i="9"/>
  <c r="D57" i="9"/>
  <c r="C57" i="9"/>
  <c r="D56" i="9"/>
  <c r="C56" i="9"/>
  <c r="D55" i="9"/>
  <c r="C55" i="9"/>
  <c r="D54" i="9"/>
  <c r="C54" i="9"/>
  <c r="D53" i="9"/>
  <c r="C53" i="9"/>
  <c r="D52" i="9"/>
  <c r="C52" i="9"/>
  <c r="D51" i="9"/>
  <c r="C51" i="9"/>
  <c r="D50" i="9"/>
  <c r="C50" i="9"/>
  <c r="D49" i="9"/>
  <c r="C49" i="9"/>
  <c r="D48" i="9"/>
  <c r="C48" i="9"/>
  <c r="D47" i="9"/>
  <c r="C47" i="9"/>
  <c r="D46" i="9"/>
  <c r="C46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28" i="7"/>
  <c r="D27" i="7"/>
  <c r="D26" i="7"/>
  <c r="D25" i="7"/>
  <c r="C23" i="7"/>
  <c r="C22" i="7"/>
  <c r="C21" i="7"/>
  <c r="D13" i="7"/>
  <c r="D12" i="7"/>
  <c r="D11" i="7"/>
  <c r="D10" i="7"/>
  <c r="C8" i="7"/>
  <c r="C7" i="7"/>
  <c r="C6" i="7"/>
  <c r="D4" i="7"/>
  <c r="AT24" i="7"/>
  <c r="AS24" i="7"/>
  <c r="AT20" i="7"/>
  <c r="AS20" i="7"/>
  <c r="AT9" i="7"/>
  <c r="AT18" i="7" s="1"/>
  <c r="AS5" i="7"/>
  <c r="AS18" i="7" s="1"/>
  <c r="AR24" i="7"/>
  <c r="AQ24" i="7"/>
  <c r="AR20" i="7"/>
  <c r="AQ20" i="7"/>
  <c r="AR9" i="7"/>
  <c r="AR18" i="7" s="1"/>
  <c r="AQ5" i="7"/>
  <c r="AQ18" i="7" s="1"/>
  <c r="AQ30" i="7" s="1"/>
  <c r="P9" i="7"/>
  <c r="P18" i="7" s="1"/>
  <c r="O18" i="7"/>
  <c r="Q5" i="7"/>
  <c r="AP9" i="7"/>
  <c r="AP18" i="7" s="1"/>
  <c r="AP30" i="7" s="1"/>
  <c r="AO5" i="7"/>
  <c r="AO18" i="7" s="1"/>
  <c r="AN9" i="7"/>
  <c r="AN18" i="7" s="1"/>
  <c r="AM5" i="7"/>
  <c r="AM18" i="7" s="1"/>
  <c r="AL18" i="7"/>
  <c r="AK5" i="7"/>
  <c r="AK18" i="7" s="1"/>
  <c r="AI5" i="7"/>
  <c r="AI18" i="7" s="1"/>
  <c r="AJ9" i="7"/>
  <c r="AJ18" i="7" s="1"/>
  <c r="AH9" i="7"/>
  <c r="AH18" i="7" s="1"/>
  <c r="AG5" i="7"/>
  <c r="AG18" i="7" s="1"/>
  <c r="AF9" i="7"/>
  <c r="AF18" i="7" s="1"/>
  <c r="AE5" i="7"/>
  <c r="AE18" i="7" s="1"/>
  <c r="AD9" i="7"/>
  <c r="AD18" i="7" s="1"/>
  <c r="AC5" i="7"/>
  <c r="AC18" i="7" s="1"/>
  <c r="AA5" i="7"/>
  <c r="AA18" i="7" s="1"/>
  <c r="AB9" i="7"/>
  <c r="AB18" i="7" s="1"/>
  <c r="Z9" i="7"/>
  <c r="Z18" i="7" s="1"/>
  <c r="Y5" i="7"/>
  <c r="Y18" i="7" s="1"/>
  <c r="X18" i="7"/>
  <c r="W5" i="7"/>
  <c r="W18" i="7" s="1"/>
  <c r="V9" i="7"/>
  <c r="V18" i="7" s="1"/>
  <c r="U5" i="7"/>
  <c r="U18" i="7" s="1"/>
  <c r="T9" i="7"/>
  <c r="T18" i="7" s="1"/>
  <c r="S5" i="7"/>
  <c r="S18" i="7" s="1"/>
  <c r="R9" i="7"/>
  <c r="R18" i="7" s="1"/>
  <c r="N9" i="7"/>
  <c r="N18" i="7" s="1"/>
  <c r="M5" i="7"/>
  <c r="M18" i="7" s="1"/>
  <c r="L9" i="7"/>
  <c r="L18" i="7" s="1"/>
  <c r="K5" i="7"/>
  <c r="K18" i="7" s="1"/>
  <c r="J9" i="7"/>
  <c r="J18" i="7" s="1"/>
  <c r="I5" i="7"/>
  <c r="I18" i="7" s="1"/>
  <c r="H18" i="7"/>
  <c r="G5" i="7"/>
  <c r="G18" i="7" s="1"/>
  <c r="F9" i="7"/>
  <c r="F18" i="7" s="1"/>
  <c r="E5" i="7"/>
  <c r="E18" i="7" s="1"/>
  <c r="E30" i="7" s="1"/>
  <c r="AP24" i="7"/>
  <c r="AO24" i="7"/>
  <c r="AP20" i="7"/>
  <c r="AO20" i="7"/>
  <c r="AM24" i="7"/>
  <c r="AN20" i="7"/>
  <c r="AN30" i="7" s="1"/>
  <c r="AM20" i="7"/>
  <c r="AL24" i="7"/>
  <c r="AK24" i="7"/>
  <c r="AL20" i="7"/>
  <c r="AK20" i="7"/>
  <c r="AJ24" i="7"/>
  <c r="AI24" i="7"/>
  <c r="AJ20" i="7"/>
  <c r="AI20" i="7"/>
  <c r="AH24" i="7"/>
  <c r="AG24" i="7"/>
  <c r="AH20" i="7"/>
  <c r="AG20" i="7"/>
  <c r="AF24" i="7"/>
  <c r="AE24" i="7"/>
  <c r="AF20" i="7"/>
  <c r="AE20" i="7"/>
  <c r="AC24" i="7"/>
  <c r="AD20" i="7"/>
  <c r="AB24" i="7"/>
  <c r="AA24" i="7"/>
  <c r="AB20" i="7"/>
  <c r="AA20" i="7"/>
  <c r="Z24" i="7"/>
  <c r="Y24" i="7"/>
  <c r="Z20" i="7"/>
  <c r="Y20" i="7"/>
  <c r="W24" i="7"/>
  <c r="X20" i="7"/>
  <c r="W20" i="7"/>
  <c r="V24" i="7"/>
  <c r="U24" i="7"/>
  <c r="U20" i="7"/>
  <c r="T24" i="7"/>
  <c r="S24" i="7"/>
  <c r="T20" i="7"/>
  <c r="S20" i="7"/>
  <c r="R24" i="7"/>
  <c r="Q24" i="7"/>
  <c r="R20" i="7"/>
  <c r="Q20" i="7"/>
  <c r="Q18" i="7"/>
  <c r="P24" i="7"/>
  <c r="O24" i="7"/>
  <c r="P20" i="7"/>
  <c r="O20" i="7"/>
  <c r="N24" i="7"/>
  <c r="M24" i="7"/>
  <c r="N20" i="7"/>
  <c r="M20" i="7"/>
  <c r="L24" i="7"/>
  <c r="K24" i="7"/>
  <c r="L20" i="7"/>
  <c r="K20" i="7"/>
  <c r="J24" i="7"/>
  <c r="I24" i="7"/>
  <c r="J20" i="7"/>
  <c r="I20" i="7"/>
  <c r="G24" i="7"/>
  <c r="H20" i="7"/>
  <c r="C9" i="7"/>
  <c r="H24" i="7"/>
  <c r="G20" i="7"/>
  <c r="F24" i="7"/>
  <c r="E20" i="7"/>
  <c r="T30" i="7" l="1"/>
  <c r="AI30" i="7"/>
  <c r="O30" i="7"/>
  <c r="AC30" i="7"/>
  <c r="AS30" i="7"/>
  <c r="AA30" i="7"/>
  <c r="AH30" i="7"/>
  <c r="AO30" i="7"/>
  <c r="AM30" i="7"/>
  <c r="AL30" i="7"/>
  <c r="AE30" i="7"/>
  <c r="Z30" i="7"/>
  <c r="L30" i="7"/>
  <c r="V30" i="7"/>
  <c r="K30" i="7"/>
  <c r="AK30" i="7"/>
  <c r="C20" i="7"/>
  <c r="AF30" i="7"/>
  <c r="AJ30" i="7"/>
  <c r="P30" i="7"/>
  <c r="N30" i="7"/>
  <c r="G30" i="7"/>
  <c r="M30" i="7"/>
  <c r="Y30" i="7"/>
  <c r="AG30" i="7"/>
  <c r="AT30" i="7"/>
  <c r="Q30" i="7"/>
  <c r="W30" i="7"/>
  <c r="AR30" i="7"/>
  <c r="X30" i="7"/>
  <c r="U30" i="7"/>
  <c r="S30" i="7"/>
  <c r="J30" i="7"/>
  <c r="H30" i="7"/>
  <c r="AD30" i="7"/>
  <c r="AB30" i="7"/>
  <c r="R30" i="7"/>
  <c r="D9" i="7"/>
  <c r="D24" i="7"/>
  <c r="I30" i="7"/>
  <c r="C5" i="7"/>
  <c r="F30" i="7"/>
  <c r="D18" i="7"/>
  <c r="C18" i="7"/>
  <c r="C30" i="7" l="1"/>
  <c r="D30" i="7"/>
</calcChain>
</file>

<file path=xl/sharedStrings.xml><?xml version="1.0" encoding="utf-8"?>
<sst xmlns="http://schemas.openxmlformats.org/spreadsheetml/2006/main" count="473" uniqueCount="199">
  <si>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</si>
  <si>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</si>
  <si>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</si>
  <si>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</si>
  <si>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</si>
  <si>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</si>
  <si>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</si>
  <si>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</si>
  <si>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</si>
  <si>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</si>
  <si>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</si>
  <si>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</si>
  <si>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</si>
  <si>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</si>
  <si>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</si>
  <si>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</si>
  <si>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</si>
  <si>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</si>
  <si>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</si>
  <si>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</si>
  <si>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</si>
  <si>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</si>
  <si>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</si>
  <si>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</si>
  <si>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</si>
  <si>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</si>
  <si>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</si>
  <si>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</si>
  <si>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</si>
  <si>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</si>
  <si>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</si>
  <si>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</si>
  <si>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</si>
  <si>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</si>
  <si>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</si>
  <si>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</si>
  <si>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</si>
  <si>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</si>
  <si>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</si>
  <si>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</si>
  <si>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</si>
  <si>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</si>
  <si>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</si>
  <si>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</si>
  <si>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</si>
  <si>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PÚBLICA/ PATRIMONIO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</si>
  <si>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</si>
  <si>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</si>
  <si>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</si>
  <si>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</si>
  <si>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</si>
  <si>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</si>
  <si>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asdf_1234</t>
  </si>
  <si>
    <t>Total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</si>
  <si>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</si>
  <si>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</si>
  <si>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</si>
  <si>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</si>
  <si>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</si>
  <si>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</si>
  <si>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</si>
  <si>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</si>
  <si>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</si>
  <si>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</si>
  <si>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</si>
  <si>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</si>
  <si>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</si>
  <si>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</si>
  <si>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</si>
  <si>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</si>
  <si>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</si>
  <si>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</si>
  <si>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</si>
  <si>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</si>
  <si>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</si>
  <si>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</si>
  <si>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</si>
  <si>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</si>
  <si>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</si>
  <si>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</si>
  <si>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</si>
  <si>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</si>
  <si>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</si>
  <si>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</si>
  <si>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</si>
  <si>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</si>
  <si>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</si>
  <si>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</si>
  <si>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</si>
  <si>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</si>
  <si>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</si>
  <si>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</si>
  <si>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</si>
  <si>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</si>
  <si>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</si>
  <si>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</si>
  <si>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</si>
  <si>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</si>
  <si>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</si>
  <si>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</si>
  <si>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</si>
  <si>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</si>
  <si>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</si>
  <si>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</si>
  <si>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</si>
  <si>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</si>
  <si>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</si>
  <si>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Rectificaciones de Resultados de Ejercicios Anteriores</t>
  </si>
  <si>
    <t>Patrimonio Neto Inicial Ajustado del Ejercicio</t>
  </si>
  <si>
    <t>Variaciones de la Hacienda Pública/Patrimonio Neto del Ejercicio</t>
  </si>
  <si>
    <t>ORIGEN</t>
  </si>
  <si>
    <t>APLICACIÓN</t>
  </si>
  <si>
    <t>Resultados del ejercicio (ahorro/desahorro)</t>
  </si>
  <si>
    <t>EXCESO O INSUFICIENCIA EN LA ACTUALIZACIÓN DE LA HACIENDA PÚBLICA/PATRIMONIO</t>
  </si>
  <si>
    <t>ACTIVIDADES DE OPERACIÓN</t>
  </si>
  <si>
    <t>Cuotas y Aportaciones de Seguridad Social</t>
  </si>
  <si>
    <t>Otros origenes de operación</t>
  </si>
  <si>
    <t>Otras aplicaciones de operación</t>
  </si>
  <si>
    <t>FLUJO NETO DE EFECTIVO DE LAS ACTIVIDADES DE OPERACIÓN</t>
  </si>
  <si>
    <t>ACTIVIDADES DE INVERSIÓN</t>
  </si>
  <si>
    <t>Otros origenes de inversión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</si>
  <si>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</si>
  <si>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</si>
  <si>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</si>
  <si>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</si>
  <si>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</si>
  <si>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</si>
  <si>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</si>
  <si>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</si>
  <si>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</si>
  <si>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</si>
  <si>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</si>
  <si>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</si>
  <si>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</si>
  <si>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</si>
  <si>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 xml:space="preserve">HACIENDA PÚBLICA / 
PATRIMONIO GENERADO </t>
  </si>
  <si>
    <t>CONCEPTO</t>
  </si>
  <si>
    <t xml:space="preserve">Aportaciones </t>
  </si>
  <si>
    <t xml:space="preserve">Donaciones de capital </t>
  </si>
  <si>
    <t xml:space="preserve">Actualización de la hacienda pública/patrimonio </t>
  </si>
  <si>
    <t xml:space="preserve">Resultados de ejercicios anteriores </t>
  </si>
  <si>
    <t xml:space="preserve">Revalúos </t>
  </si>
  <si>
    <t xml:space="preserve">Reservas </t>
  </si>
  <si>
    <t>HACIENDA PÚBLICA / 
PATRIMONIO CONTRIBUIDO</t>
  </si>
  <si>
    <t>3.1.1.2.0 Desarrollo Integral de la Familia (DIF)</t>
  </si>
  <si>
    <t>3.1.1.2.0  Desarrollo Integral de la Familia (DIF)</t>
  </si>
  <si>
    <t>3.1.1.2.0 Comisión Municipal del Deporte y Cultura Física (COMUDE)</t>
  </si>
  <si>
    <t>3.1.1.2.0 Sistema Municipal de Agua Potable y Alcantarillado (SAPAL)</t>
  </si>
  <si>
    <t>3.1.1.2.0  Instituto Municipal de la Mujer</t>
  </si>
  <si>
    <t>3.1.1.2.0 Instituto Municipal de la Mujer</t>
  </si>
  <si>
    <t>3.1.1.2.0   Instituto Municipal de la Mujer</t>
  </si>
  <si>
    <t>3.1.1.2.0  Patronato del Parque Zoológico de León</t>
  </si>
  <si>
    <t>3.1.1.2.0   Patronato de Explora</t>
  </si>
  <si>
    <t>3.1.1.2.0   Instituto Cultural de León</t>
  </si>
  <si>
    <t>3.1.1.2.0    Museo de la Ciudad</t>
  </si>
  <si>
    <t xml:space="preserve">3.1.1.2.0    Patronato de la Feria y Parque Ecológico </t>
  </si>
  <si>
    <t>3.1.1.2.0     Instituto Municipal de Planeación (IMPLAN)</t>
  </si>
  <si>
    <t>3.1.1.2.0     Patronato del Parque Metropolitano</t>
  </si>
  <si>
    <t xml:space="preserve">3.1.1.2.0     Instituto Municipal de Vivienda (IMUVI) </t>
  </si>
  <si>
    <t>3.1.1.2.0     Patronato de Bomberos</t>
  </si>
  <si>
    <t>3.1.1.2.0     Fideicomiso Ciudad Industrial</t>
  </si>
  <si>
    <t>3.1.1.2.0     Fideicomiso de Obras por Cooperación (FIDOC)</t>
  </si>
  <si>
    <t>3.1.1.2.0     Sistema Integral de Aseo Público (SIAP)</t>
  </si>
  <si>
    <t>3.1.1.2.0     Sistema Municipal de Agua Potable y Alcantarillado Rural (SAPAL_RURAL)</t>
  </si>
  <si>
    <t>3.1.1.2.0     Academia Metropolitana de Seguridad Pública</t>
  </si>
  <si>
    <t>3.1.1.2.0   Fideicomiso Promoción Juvenil</t>
  </si>
  <si>
    <t>56,253,660.91</t>
  </si>
  <si>
    <t>33,273,995.51</t>
  </si>
  <si>
    <t>31,045,989.32</t>
  </si>
  <si>
    <t>1,878,006.19</t>
  </si>
  <si>
    <t>350,000.00</t>
  </si>
  <si>
    <t>22,979,665.40</t>
  </si>
  <si>
    <t>1,085,512.06</t>
  </si>
  <si>
    <t>55,545,972.36</t>
  </si>
  <si>
    <t>2,396,142.76</t>
  </si>
  <si>
    <t>-36,047,961.78</t>
  </si>
  <si>
    <t>3,569,429.44</t>
  </si>
  <si>
    <t>3,517,071.63</t>
  </si>
  <si>
    <t>52,357.81</t>
  </si>
  <si>
    <t>52,684,231.48</t>
  </si>
  <si>
    <t>32,335,104.26</t>
  </si>
  <si>
    <t>11,225,226.39</t>
  </si>
  <si>
    <t>9,123,900.83</t>
  </si>
  <si>
    <t>3.1.1.2.0     Instituto Municipal de la Juventud</t>
  </si>
  <si>
    <t>3.1.1.2.0     Fideicomiso para el Fortalecimiento de la Seguridad Ciudadana (FIIFOSEC)</t>
  </si>
  <si>
    <t>3.1.1.2.0 Entidades Paraestatales y Fideicomisos No Empresariales y No Financieros
Estado de Situación Financiera Integrado, correspondiente a las Descentralizadas del Municipio de León
AL 31 DE DICIEMBRE DE 2018</t>
  </si>
  <si>
    <t>3.1.1.2.0 Entidades Paraestatales y Fideicomisos No Empresariales y No Financieros
Estado de Actividades Integrado, correspondiente a las Descentralizadas del Municipio de León
DEL 1 DE ENERO AL 31 DE DICIEMBRE DE 2018</t>
  </si>
  <si>
    <t>3.1.1.2.0 Entidades Paraestatales y Fideicomisos No Empresariales y No Financieros
Estado de Variación en la Hacienda Pública Integrado, correspondiente a las Descentralizadas del Municipio de León
DEL 1 DE ENERO AL 31 DE DICIEMBRE DE 2018</t>
  </si>
  <si>
    <t>3.1.1.2.0 Entidades Paraestatales y Fideicomisos No Empresariales y No Financieros
Estado de Flujo de Efectivo Integrado, correspondiente a las Descentralizadas del Municipio de León
DEL 1 DE ENERO AL 31 DE DICIEMBRE DE 2018</t>
  </si>
  <si>
    <t>Depreciaciones y Amortizaciones</t>
  </si>
  <si>
    <t>Depreciación de Inmuebles</t>
  </si>
  <si>
    <t>Hacienda Pública/Patrimonio Neto Final del Ejercicio 2017</t>
  </si>
  <si>
    <t>Cambios en la Hacienda Pública/Patrimonio Neto del Ejercicio 2018</t>
  </si>
  <si>
    <t>Variaciones de la Hacienda Pública/Patrimonio Neto del Ejercicio 2018</t>
  </si>
  <si>
    <t>Saldo Neto en la Hacienda Pública / Patrimonio 2018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</si>
  <si>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</si>
  <si>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</si>
  <si>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</si>
  <si>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3.1.1.2.0 Entidades Paraestatales y Fideicomisos No Empresariales y No Financieros
Estado de Cambios en la Situación Financiera Integrado, correspondiente a las Descentralizadas del Municipio de León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</si>
</sst>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10" applyFont="1" applyAlignment="1">
      <alignment vertical="top"/>
    </xf>
    <xf numFmtId="0" fontId="4" fillId="0" borderId="0" xfId="10" applyFont="1" applyAlignment="1">
      <alignment horizontal="center" vertical="top"/>
    </xf>
    <xf numFmtId="0" fontId="3" fillId="0" borderId="1" xfId="10" applyNumberFormat="1" applyFont="1" applyFill="1" applyBorder="1" applyAlignment="1">
      <alignment horizontal="center" vertical="top"/>
    </xf>
    <xf numFmtId="0" fontId="3" fillId="0" borderId="2" xfId="10" applyFont="1" applyBorder="1" applyAlignment="1">
      <alignment vertical="top" wrapText="1"/>
    </xf>
    <xf numFmtId="0" fontId="3" fillId="0" borderId="0" xfId="10" applyFont="1" applyAlignment="1">
      <alignment vertical="top"/>
    </xf>
    <xf numFmtId="0" fontId="4" fillId="0" borderId="3" xfId="10" applyNumberFormat="1" applyFont="1" applyFill="1" applyBorder="1" applyAlignment="1">
      <alignment horizontal="center" vertical="top"/>
    </xf>
    <xf numFmtId="0" fontId="4" fillId="0" borderId="0" xfId="10" applyFont="1" applyBorder="1" applyAlignment="1">
      <alignment vertical="top" wrapText="1"/>
    </xf>
    <xf numFmtId="0" fontId="3" fillId="0" borderId="3" xfId="10" applyNumberFormat="1" applyFont="1" applyFill="1" applyBorder="1" applyAlignment="1">
      <alignment horizontal="center" vertical="top"/>
    </xf>
    <xf numFmtId="0" fontId="3" fillId="0" borderId="0" xfId="10" applyFont="1" applyBorder="1" applyAlignment="1">
      <alignment vertical="top" wrapText="1"/>
    </xf>
    <xf numFmtId="0" fontId="4" fillId="0" borderId="4" xfId="10" applyNumberFormat="1" applyFont="1" applyFill="1" applyBorder="1" applyAlignment="1">
      <alignment horizontal="center" vertical="top"/>
    </xf>
    <xf numFmtId="0" fontId="4" fillId="0" borderId="5" xfId="10" applyFont="1" applyBorder="1" applyAlignment="1">
      <alignment vertical="top" wrapText="1"/>
    </xf>
    <xf numFmtId="0" fontId="4" fillId="0" borderId="0" xfId="10" applyFont="1" applyAlignment="1">
      <alignment vertical="top" wrapText="1"/>
    </xf>
    <xf numFmtId="4" fontId="4" fillId="0" borderId="0" xfId="10" applyNumberFormat="1" applyFont="1" applyAlignment="1">
      <alignment vertical="top"/>
    </xf>
    <xf numFmtId="0" fontId="9" fillId="0" borderId="0" xfId="10" applyFont="1" applyBorder="1" applyAlignment="1" applyProtection="1">
      <alignment horizontal="center" vertical="top"/>
      <protection hidden="1"/>
    </xf>
    <xf numFmtId="0" fontId="8" fillId="0" borderId="0" xfId="0" applyFont="1" applyProtection="1">
      <protection hidden="1"/>
    </xf>
    <xf numFmtId="0" fontId="4" fillId="0" borderId="0" xfId="10" applyFont="1" applyFill="1" applyBorder="1" applyAlignment="1">
      <alignment vertical="top"/>
    </xf>
    <xf numFmtId="0" fontId="3" fillId="0" borderId="0" xfId="10" applyFont="1" applyFill="1" applyBorder="1" applyAlignment="1">
      <alignment vertical="top" wrapText="1"/>
    </xf>
    <xf numFmtId="4" fontId="3" fillId="0" borderId="0" xfId="10" applyNumberFormat="1" applyFont="1" applyFill="1" applyBorder="1" applyProtection="1">
      <protection locked="0"/>
    </xf>
    <xf numFmtId="0" fontId="3" fillId="0" borderId="0" xfId="10" applyFont="1" applyFill="1" applyBorder="1" applyAlignment="1">
      <alignment vertical="top"/>
    </xf>
    <xf numFmtId="0" fontId="4" fillId="0" borderId="0" xfId="10" applyFont="1" applyFill="1" applyBorder="1" applyAlignment="1">
      <alignment vertical="top" wrapText="1"/>
    </xf>
    <xf numFmtId="0" fontId="3" fillId="0" borderId="4" xfId="10" applyNumberFormat="1" applyFont="1" applyFill="1" applyBorder="1" applyAlignment="1">
      <alignment horizontal="center" vertical="top"/>
    </xf>
    <xf numFmtId="0" fontId="3" fillId="0" borderId="5" xfId="10" applyFont="1" applyBorder="1" applyAlignment="1">
      <alignment vertical="top" wrapText="1"/>
    </xf>
    <xf numFmtId="4" fontId="4" fillId="0" borderId="0" xfId="10" applyNumberFormat="1" applyFont="1" applyFill="1" applyBorder="1" applyAlignment="1">
      <alignment vertical="top" wrapText="1"/>
    </xf>
    <xf numFmtId="0" fontId="3" fillId="0" borderId="2" xfId="10" applyFont="1" applyFill="1" applyBorder="1" applyAlignment="1">
      <alignment vertical="top" wrapText="1"/>
    </xf>
    <xf numFmtId="0" fontId="8" fillId="0" borderId="3" xfId="10" applyNumberFormat="1" applyFont="1" applyFill="1" applyBorder="1" applyAlignment="1" applyProtection="1">
      <alignment horizontal="center" vertical="top"/>
      <protection hidden="1"/>
    </xf>
    <xf numFmtId="0" fontId="8" fillId="0" borderId="4" xfId="10" applyNumberFormat="1" applyFont="1" applyFill="1" applyBorder="1" applyAlignment="1" applyProtection="1">
      <alignment horizontal="center" vertical="top"/>
      <protection hidden="1"/>
    </xf>
    <xf numFmtId="0" fontId="3" fillId="0" borderId="5" xfId="10" applyFont="1" applyFill="1" applyBorder="1" applyAlignment="1">
      <alignment vertical="top" wrapText="1"/>
    </xf>
    <xf numFmtId="4" fontId="4" fillId="0" borderId="0" xfId="10" applyNumberFormat="1" applyFont="1" applyFill="1" applyBorder="1" applyAlignment="1">
      <alignment vertical="top"/>
    </xf>
    <xf numFmtId="0" fontId="4" fillId="0" borderId="0" xfId="10" applyFont="1" applyFill="1" applyBorder="1"/>
    <xf numFmtId="0" fontId="3" fillId="0" borderId="3" xfId="10" applyFont="1" applyBorder="1" applyAlignment="1">
      <alignment horizontal="center" vertical="top"/>
    </xf>
    <xf numFmtId="0" fontId="3" fillId="0" borderId="0" xfId="10" applyFont="1" applyBorder="1" applyAlignment="1">
      <alignment horizontal="center" vertical="top" wrapText="1"/>
    </xf>
    <xf numFmtId="0" fontId="9" fillId="0" borderId="3" xfId="10" applyFont="1" applyBorder="1" applyAlignment="1" applyProtection="1">
      <alignment horizontal="center" vertical="top"/>
      <protection hidden="1"/>
    </xf>
    <xf numFmtId="0" fontId="4" fillId="0" borderId="3" xfId="10" applyFont="1" applyBorder="1" applyAlignment="1">
      <alignment horizontal="center" vertical="top"/>
    </xf>
    <xf numFmtId="0" fontId="4" fillId="0" borderId="3" xfId="10" applyFont="1" applyFill="1" applyBorder="1" applyAlignment="1">
      <alignment horizontal="center" vertical="top"/>
    </xf>
    <xf numFmtId="0" fontId="3" fillId="0" borderId="0" xfId="10" applyFont="1" applyFill="1" applyBorder="1" applyAlignment="1">
      <alignment horizontal="center" vertical="top" wrapText="1"/>
    </xf>
    <xf numFmtId="0" fontId="4" fillId="0" borderId="3" xfId="10" quotePrefix="1" applyFont="1" applyFill="1" applyBorder="1" applyAlignment="1">
      <alignment horizontal="center" vertical="top"/>
    </xf>
    <xf numFmtId="0" fontId="9" fillId="0" borderId="3" xfId="10" applyFont="1" applyFill="1" applyBorder="1" applyAlignment="1" applyProtection="1">
      <alignment horizontal="center" vertical="top"/>
      <protection hidden="1"/>
    </xf>
    <xf numFmtId="0" fontId="9" fillId="0" borderId="4" xfId="10" applyFont="1" applyBorder="1" applyAlignment="1" applyProtection="1">
      <alignment horizontal="center" vertical="top"/>
      <protection hidden="1"/>
    </xf>
    <xf numFmtId="0" fontId="4" fillId="0" borderId="1" xfId="10" applyFont="1" applyBorder="1" applyAlignment="1" applyProtection="1">
      <alignment horizontal="center" vertical="top"/>
    </xf>
    <xf numFmtId="0" fontId="6" fillId="0" borderId="0" xfId="10" applyFont="1" applyAlignment="1">
      <alignment vertical="top"/>
    </xf>
    <xf numFmtId="41" fontId="3" fillId="2" borderId="3" xfId="3" applyNumberFormat="1" applyFont="1" applyFill="1" applyBorder="1" applyAlignment="1" applyProtection="1">
      <alignment vertical="center" wrapText="1"/>
      <protection locked="0"/>
    </xf>
    <xf numFmtId="41" fontId="4" fillId="2" borderId="3" xfId="3" applyNumberFormat="1" applyFont="1" applyFill="1" applyBorder="1" applyAlignment="1" applyProtection="1">
      <alignment vertical="center" wrapText="1"/>
      <protection locked="0"/>
    </xf>
    <xf numFmtId="41" fontId="4" fillId="0" borderId="3" xfId="3" applyNumberFormat="1" applyFont="1" applyFill="1" applyBorder="1" applyAlignment="1" applyProtection="1">
      <alignment vertical="center" wrapText="1"/>
      <protection locked="0"/>
    </xf>
    <xf numFmtId="41" fontId="4" fillId="0" borderId="7" xfId="3" applyNumberFormat="1" applyFont="1" applyFill="1" applyBorder="1" applyAlignment="1" applyProtection="1">
      <alignment vertical="center" wrapText="1"/>
      <protection locked="0"/>
    </xf>
    <xf numFmtId="41" fontId="3" fillId="0" borderId="1" xfId="10" applyNumberFormat="1" applyFont="1" applyFill="1" applyBorder="1" applyAlignment="1" applyProtection="1">
      <alignment vertical="center"/>
      <protection locked="0"/>
    </xf>
    <xf numFmtId="41" fontId="3" fillId="0" borderId="6" xfId="10" applyNumberFormat="1" applyFont="1" applyFill="1" applyBorder="1" applyAlignment="1" applyProtection="1">
      <alignment vertical="center"/>
      <protection locked="0"/>
    </xf>
    <xf numFmtId="41" fontId="3" fillId="2" borderId="3" xfId="10" applyNumberFormat="1" applyFont="1" applyFill="1" applyBorder="1" applyAlignment="1" applyProtection="1">
      <alignment vertical="center"/>
      <protection locked="0"/>
    </xf>
    <xf numFmtId="41" fontId="3" fillId="2" borderId="0" xfId="10" applyNumberFormat="1" applyFont="1" applyFill="1" applyBorder="1" applyAlignment="1" applyProtection="1">
      <alignment vertical="center"/>
      <protection locked="0"/>
    </xf>
    <xf numFmtId="41" fontId="3" fillId="0" borderId="3" xfId="10" applyNumberFormat="1" applyFont="1" applyFill="1" applyBorder="1" applyAlignment="1" applyProtection="1">
      <alignment vertical="center"/>
      <protection locked="0"/>
    </xf>
    <xf numFmtId="41" fontId="3" fillId="0" borderId="7" xfId="10" applyNumberFormat="1" applyFont="1" applyFill="1" applyBorder="1" applyAlignment="1" applyProtection="1">
      <alignment vertical="center"/>
      <protection locked="0"/>
    </xf>
    <xf numFmtId="41" fontId="4" fillId="2" borderId="3" xfId="10" applyNumberFormat="1" applyFont="1" applyFill="1" applyBorder="1" applyAlignment="1" applyProtection="1">
      <alignment vertical="center"/>
      <protection locked="0"/>
    </xf>
    <xf numFmtId="41" fontId="4" fillId="2" borderId="0" xfId="10" applyNumberFormat="1" applyFont="1" applyFill="1" applyBorder="1" applyAlignment="1" applyProtection="1">
      <alignment vertical="center"/>
      <protection locked="0"/>
    </xf>
    <xf numFmtId="41" fontId="4" fillId="0" borderId="3" xfId="10" applyNumberFormat="1" applyFont="1" applyFill="1" applyBorder="1" applyAlignment="1" applyProtection="1">
      <alignment vertical="center"/>
      <protection locked="0"/>
    </xf>
    <xf numFmtId="41" fontId="4" fillId="0" borderId="7" xfId="10" applyNumberFormat="1" applyFont="1" applyFill="1" applyBorder="1" applyAlignment="1" applyProtection="1">
      <alignment vertical="center"/>
      <protection locked="0"/>
    </xf>
    <xf numFmtId="41" fontId="3" fillId="0" borderId="4" xfId="10" applyNumberFormat="1" applyFont="1" applyFill="1" applyBorder="1" applyAlignment="1" applyProtection="1">
      <alignment vertical="center"/>
      <protection locked="0"/>
    </xf>
    <xf numFmtId="41" fontId="3" fillId="0" borderId="8" xfId="10" applyNumberFormat="1" applyFont="1" applyFill="1" applyBorder="1" applyAlignment="1" applyProtection="1">
      <alignment vertical="center"/>
      <protection locked="0"/>
    </xf>
    <xf numFmtId="41" fontId="3" fillId="0" borderId="1" xfId="10" applyNumberFormat="1" applyFont="1" applyFill="1" applyBorder="1" applyProtection="1">
      <protection locked="0"/>
    </xf>
    <xf numFmtId="41" fontId="3" fillId="0" borderId="6" xfId="10" applyNumberFormat="1" applyFont="1" applyFill="1" applyBorder="1" applyProtection="1">
      <protection locked="0"/>
    </xf>
    <xf numFmtId="41" fontId="3" fillId="2" borderId="3" xfId="10" applyNumberFormat="1" applyFont="1" applyFill="1" applyBorder="1" applyProtection="1">
      <protection locked="0"/>
    </xf>
    <xf numFmtId="41" fontId="3" fillId="2" borderId="0" xfId="10" applyNumberFormat="1" applyFont="1" applyFill="1" applyBorder="1" applyAlignment="1">
      <alignment vertical="top" wrapText="1"/>
    </xf>
    <xf numFmtId="41" fontId="3" fillId="0" borderId="3" xfId="10" applyNumberFormat="1" applyFont="1" applyFill="1" applyBorder="1" applyProtection="1">
      <protection locked="0"/>
    </xf>
    <xf numFmtId="41" fontId="3" fillId="0" borderId="7" xfId="10" applyNumberFormat="1" applyFont="1" applyFill="1" applyBorder="1" applyAlignment="1">
      <alignment vertical="top" wrapText="1"/>
    </xf>
    <xf numFmtId="41" fontId="4" fillId="2" borderId="3" xfId="10" applyNumberFormat="1" applyFont="1" applyFill="1" applyBorder="1" applyProtection="1">
      <protection locked="0"/>
    </xf>
    <xf numFmtId="41" fontId="4" fillId="2" borderId="0" xfId="10" applyNumberFormat="1" applyFont="1" applyFill="1" applyBorder="1" applyAlignment="1">
      <alignment vertical="top" wrapText="1"/>
    </xf>
    <xf numFmtId="41" fontId="4" fillId="0" borderId="3" xfId="10" applyNumberFormat="1" applyFont="1" applyFill="1" applyBorder="1" applyProtection="1">
      <protection locked="0"/>
    </xf>
    <xf numFmtId="41" fontId="4" fillId="0" borderId="7" xfId="10" applyNumberFormat="1" applyFont="1" applyFill="1" applyBorder="1" applyAlignment="1">
      <alignment vertical="top" wrapText="1"/>
    </xf>
    <xf numFmtId="41" fontId="3" fillId="2" borderId="3" xfId="10" applyNumberFormat="1" applyFont="1" applyFill="1" applyBorder="1" applyAlignment="1">
      <alignment vertical="top" wrapText="1"/>
    </xf>
    <xf numFmtId="41" fontId="3" fillId="2" borderId="0" xfId="10" applyNumberFormat="1" applyFont="1" applyFill="1" applyBorder="1" applyProtection="1">
      <protection locked="0"/>
    </xf>
    <xf numFmtId="41" fontId="3" fillId="0" borderId="7" xfId="10" applyNumberFormat="1" applyFont="1" applyFill="1" applyBorder="1" applyProtection="1">
      <protection locked="0"/>
    </xf>
    <xf numFmtId="41" fontId="4" fillId="2" borderId="3" xfId="10" applyNumberFormat="1" applyFont="1" applyFill="1" applyBorder="1" applyAlignment="1">
      <alignment vertical="top" wrapText="1"/>
    </xf>
    <xf numFmtId="41" fontId="4" fillId="2" borderId="0" xfId="10" applyNumberFormat="1" applyFont="1" applyFill="1" applyBorder="1" applyProtection="1">
      <protection locked="0"/>
    </xf>
    <xf numFmtId="41" fontId="4" fillId="0" borderId="7" xfId="10" applyNumberFormat="1" applyFont="1" applyFill="1" applyBorder="1" applyProtection="1">
      <protection locked="0"/>
    </xf>
    <xf numFmtId="41" fontId="4" fillId="0" borderId="7" xfId="10" applyNumberFormat="1" applyFont="1" applyFill="1" applyBorder="1" applyAlignment="1" applyProtection="1">
      <alignment vertical="top"/>
      <protection locked="0"/>
    </xf>
    <xf numFmtId="41" fontId="3" fillId="2" borderId="4" xfId="10" applyNumberFormat="1" applyFont="1" applyFill="1" applyBorder="1" applyProtection="1">
      <protection locked="0"/>
    </xf>
    <xf numFmtId="41" fontId="3" fillId="2" borderId="5" xfId="10" applyNumberFormat="1" applyFont="1" applyFill="1" applyBorder="1" applyProtection="1">
      <protection locked="0"/>
    </xf>
    <xf numFmtId="41" fontId="3" fillId="0" borderId="4" xfId="10" applyNumberFormat="1" applyFont="1" applyFill="1" applyBorder="1" applyAlignment="1" applyProtection="1">
      <alignment vertical="top"/>
      <protection locked="0"/>
    </xf>
    <xf numFmtId="41" fontId="3" fillId="0" borderId="8" xfId="10" applyNumberFormat="1" applyFont="1" applyFill="1" applyBorder="1" applyAlignment="1" applyProtection="1">
      <alignment vertical="top"/>
      <protection locked="0"/>
    </xf>
    <xf numFmtId="41" fontId="3" fillId="0" borderId="1" xfId="2" applyNumberFormat="1" applyFont="1" applyFill="1" applyBorder="1" applyAlignment="1" applyProtection="1">
      <alignment vertical="center" wrapText="1"/>
      <protection locked="0"/>
    </xf>
    <xf numFmtId="41" fontId="3" fillId="0" borderId="6" xfId="2" applyNumberFormat="1" applyFont="1" applyFill="1" applyBorder="1" applyAlignment="1" applyProtection="1">
      <alignment vertical="center" wrapText="1"/>
      <protection locked="0"/>
    </xf>
    <xf numFmtId="41" fontId="11" fillId="0" borderId="1" xfId="0" applyNumberFormat="1" applyFont="1" applyFill="1" applyBorder="1" applyAlignment="1" applyProtection="1">
      <alignment vertical="center"/>
      <protection locked="0"/>
    </xf>
    <xf numFmtId="41" fontId="4" fillId="2" borderId="3" xfId="2" applyNumberFormat="1" applyFont="1" applyFill="1" applyBorder="1" applyAlignment="1" applyProtection="1">
      <alignment vertical="center" wrapText="1"/>
      <protection locked="0"/>
    </xf>
    <xf numFmtId="41" fontId="4" fillId="0" borderId="3" xfId="2" applyNumberFormat="1" applyFont="1" applyFill="1" applyBorder="1" applyAlignment="1" applyProtection="1">
      <alignment vertical="center" wrapText="1"/>
      <protection locked="0"/>
    </xf>
    <xf numFmtId="41" fontId="4" fillId="0" borderId="7" xfId="2" applyNumberFormat="1" applyFont="1" applyFill="1" applyBorder="1" applyAlignment="1" applyProtection="1">
      <alignment vertical="center" wrapText="1"/>
      <protection locked="0"/>
    </xf>
    <xf numFmtId="41" fontId="3" fillId="2" borderId="3" xfId="2" applyNumberFormat="1" applyFont="1" applyFill="1" applyBorder="1" applyAlignment="1" applyProtection="1">
      <alignment vertical="center" wrapText="1"/>
      <protection locked="0"/>
    </xf>
    <xf numFmtId="41" fontId="3" fillId="0" borderId="3" xfId="2" applyNumberFormat="1" applyFont="1" applyFill="1" applyBorder="1" applyAlignment="1" applyProtection="1">
      <alignment vertical="center" wrapText="1"/>
      <protection locked="0"/>
    </xf>
    <xf numFmtId="41" fontId="3" fillId="0" borderId="7" xfId="2" applyNumberFormat="1" applyFont="1" applyFill="1" applyBorder="1" applyAlignment="1" applyProtection="1">
      <alignment vertical="center" wrapText="1"/>
      <protection locked="0"/>
    </xf>
    <xf numFmtId="41" fontId="11" fillId="0" borderId="3" xfId="0" applyNumberFormat="1" applyFont="1" applyFill="1" applyBorder="1" applyAlignment="1" applyProtection="1">
      <alignment vertical="center"/>
      <protection locked="0"/>
    </xf>
    <xf numFmtId="41" fontId="4" fillId="0" borderId="4" xfId="2" applyNumberFormat="1" applyFont="1" applyFill="1" applyBorder="1" applyAlignment="1" applyProtection="1">
      <alignment vertical="center" wrapText="1"/>
      <protection locked="0"/>
    </xf>
    <xf numFmtId="41" fontId="4" fillId="0" borderId="8" xfId="2" applyNumberFormat="1" applyFont="1" applyFill="1" applyBorder="1" applyAlignment="1" applyProtection="1">
      <alignment vertical="center" wrapText="1"/>
      <protection locked="0"/>
    </xf>
    <xf numFmtId="41" fontId="3" fillId="0" borderId="1" xfId="10" applyNumberFormat="1" applyFont="1" applyBorder="1" applyAlignment="1" applyProtection="1">
      <alignment horizontal="center" vertical="center" wrapText="1"/>
      <protection locked="0"/>
    </xf>
    <xf numFmtId="41" fontId="3" fillId="0" borderId="6" xfId="10" applyNumberFormat="1" applyFont="1" applyBorder="1" applyAlignment="1" applyProtection="1">
      <alignment horizontal="center" vertical="center" wrapText="1"/>
      <protection locked="0"/>
    </xf>
    <xf numFmtId="41" fontId="4" fillId="0" borderId="0" xfId="10" applyNumberFormat="1" applyFont="1" applyFill="1" applyBorder="1"/>
    <xf numFmtId="41" fontId="3" fillId="0" borderId="3" xfId="10" applyNumberFormat="1" applyFont="1" applyBorder="1" applyAlignment="1" applyProtection="1">
      <alignment vertical="center" wrapText="1"/>
      <protection locked="0"/>
    </xf>
    <xf numFmtId="41" fontId="3" fillId="0" borderId="7" xfId="10" applyNumberFormat="1" applyFont="1" applyBorder="1" applyAlignment="1" applyProtection="1">
      <alignment vertical="center" wrapText="1"/>
      <protection locked="0"/>
    </xf>
    <xf numFmtId="41" fontId="4" fillId="0" borderId="3" xfId="10" applyNumberFormat="1" applyFont="1" applyBorder="1" applyAlignment="1" applyProtection="1">
      <alignment vertical="center" wrapText="1"/>
      <protection locked="0"/>
    </xf>
    <xf numFmtId="41" fontId="4" fillId="0" borderId="7" xfId="10" applyNumberFormat="1" applyFont="1" applyBorder="1" applyAlignment="1" applyProtection="1">
      <alignment vertical="center" wrapText="1"/>
      <protection locked="0"/>
    </xf>
    <xf numFmtId="41" fontId="3" fillId="2" borderId="4" xfId="3" applyNumberFormat="1" applyFont="1" applyFill="1" applyBorder="1" applyAlignment="1" applyProtection="1">
      <alignment vertical="center" wrapText="1"/>
      <protection locked="0"/>
    </xf>
    <xf numFmtId="41" fontId="3" fillId="0" borderId="4" xfId="10" applyNumberFormat="1" applyFont="1" applyBorder="1" applyAlignment="1" applyProtection="1">
      <alignment vertical="center" wrapText="1"/>
      <protection locked="0"/>
    </xf>
    <xf numFmtId="41" fontId="3" fillId="0" borderId="8" xfId="10" applyNumberFormat="1" applyFont="1" applyBorder="1" applyAlignment="1" applyProtection="1">
      <alignment vertical="center" wrapText="1"/>
      <protection locked="0"/>
    </xf>
    <xf numFmtId="41" fontId="4" fillId="0" borderId="0" xfId="10" applyNumberFormat="1" applyFont="1" applyAlignment="1">
      <alignment vertical="top"/>
    </xf>
    <xf numFmtId="41" fontId="3" fillId="2" borderId="0" xfId="3" applyNumberFormat="1" applyFont="1" applyFill="1" applyBorder="1" applyAlignment="1" applyProtection="1">
      <alignment vertical="center" wrapText="1"/>
      <protection locked="0"/>
    </xf>
    <xf numFmtId="41" fontId="4" fillId="2" borderId="0" xfId="3" applyNumberFormat="1" applyFont="1" applyFill="1" applyBorder="1" applyAlignment="1" applyProtection="1">
      <alignment vertical="center" wrapText="1"/>
      <protection locked="0"/>
    </xf>
    <xf numFmtId="0" fontId="9" fillId="3" borderId="9" xfId="10" applyNumberFormat="1" applyFont="1" applyFill="1" applyBorder="1" applyAlignment="1">
      <alignment horizontal="center" vertical="center" wrapText="1"/>
    </xf>
    <xf numFmtId="4" fontId="9" fillId="3" borderId="9" xfId="3" applyNumberFormat="1" applyFont="1" applyFill="1" applyBorder="1" applyAlignment="1">
      <alignment horizontal="center" vertical="center" wrapText="1"/>
    </xf>
    <xf numFmtId="41" fontId="4" fillId="0" borderId="7" xfId="3" applyNumberFormat="1" applyFont="1" applyBorder="1" applyAlignment="1" applyProtection="1">
      <alignment vertical="top" wrapText="1"/>
      <protection locked="0"/>
    </xf>
    <xf numFmtId="41" fontId="4" fillId="0" borderId="7" xfId="2" applyNumberFormat="1" applyFont="1" applyFill="1" applyBorder="1" applyProtection="1">
      <protection locked="0"/>
    </xf>
    <xf numFmtId="41" fontId="3" fillId="2" borderId="5" xfId="3" applyNumberFormat="1" applyFont="1" applyFill="1" applyBorder="1" applyAlignment="1" applyProtection="1">
      <alignment vertical="center" wrapText="1"/>
      <protection locked="0"/>
    </xf>
    <xf numFmtId="41" fontId="3" fillId="2" borderId="1" xfId="3" applyNumberFormat="1" applyFont="1" applyFill="1" applyBorder="1" applyAlignment="1" applyProtection="1">
      <alignment vertical="center" wrapText="1"/>
      <protection locked="0"/>
    </xf>
    <xf numFmtId="41" fontId="3" fillId="2" borderId="2" xfId="3" applyNumberFormat="1" applyFont="1" applyFill="1" applyBorder="1" applyAlignment="1" applyProtection="1">
      <alignment vertical="center" wrapText="1"/>
      <protection locked="0"/>
    </xf>
    <xf numFmtId="41" fontId="4" fillId="2" borderId="1" xfId="3" applyNumberFormat="1" applyFont="1" applyFill="1" applyBorder="1" applyAlignment="1" applyProtection="1">
      <alignment vertical="center" wrapText="1"/>
      <protection locked="0"/>
    </xf>
    <xf numFmtId="41" fontId="4" fillId="2" borderId="2" xfId="3" applyNumberFormat="1" applyFont="1" applyFill="1" applyBorder="1" applyAlignment="1" applyProtection="1">
      <alignment vertical="center" wrapText="1"/>
      <protection locked="0"/>
    </xf>
    <xf numFmtId="41" fontId="3" fillId="2" borderId="4" xfId="10" applyNumberFormat="1" applyFont="1" applyFill="1" applyBorder="1" applyAlignment="1" applyProtection="1">
      <alignment vertical="center"/>
      <protection locked="0"/>
    </xf>
    <xf numFmtId="41" fontId="3" fillId="2" borderId="5" xfId="10" applyNumberFormat="1" applyFont="1" applyFill="1" applyBorder="1" applyAlignment="1" applyProtection="1">
      <alignment vertical="center"/>
      <protection locked="0"/>
    </xf>
    <xf numFmtId="41" fontId="4" fillId="0" borderId="0" xfId="10" applyNumberFormat="1" applyFont="1" applyFill="1" applyBorder="1" applyProtection="1">
      <protection locked="0"/>
    </xf>
    <xf numFmtId="41" fontId="3" fillId="2" borderId="1" xfId="2" applyNumberFormat="1" applyFont="1" applyFill="1" applyBorder="1" applyAlignment="1" applyProtection="1">
      <alignment vertical="center" wrapText="1"/>
      <protection locked="0"/>
    </xf>
    <xf numFmtId="41" fontId="3" fillId="2" borderId="7" xfId="2" applyNumberFormat="1" applyFont="1" applyFill="1" applyBorder="1" applyAlignment="1" applyProtection="1">
      <alignment vertical="center" wrapText="1"/>
      <protection locked="0"/>
    </xf>
    <xf numFmtId="41" fontId="4" fillId="0" borderId="0" xfId="10" applyNumberFormat="1" applyFont="1" applyFill="1" applyBorder="1" applyAlignment="1">
      <alignment vertical="top"/>
    </xf>
    <xf numFmtId="41" fontId="3" fillId="0" borderId="0" xfId="10" applyNumberFormat="1" applyFont="1" applyFill="1" applyBorder="1" applyAlignment="1" applyProtection="1">
      <alignment vertical="center"/>
      <protection locked="0"/>
    </xf>
    <xf numFmtId="0" fontId="9" fillId="3" borderId="9" xfId="10" applyFont="1" applyFill="1" applyBorder="1" applyAlignment="1">
      <alignment horizontal="center" vertical="center" wrapText="1"/>
    </xf>
    <xf numFmtId="41" fontId="3" fillId="0" borderId="2" xfId="2" applyNumberFormat="1" applyFont="1" applyFill="1" applyBorder="1" applyAlignment="1" applyProtection="1">
      <alignment vertical="center" wrapText="1"/>
      <protection locked="0"/>
    </xf>
    <xf numFmtId="0" fontId="9" fillId="4" borderId="12" xfId="10" applyFont="1" applyFill="1" applyBorder="1" applyAlignment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1" fontId="3" fillId="2" borderId="1" xfId="3" applyNumberFormat="1" applyFont="1" applyFill="1" applyBorder="1" applyAlignment="1" applyProtection="1">
      <alignment horizontal="left" vertical="center" wrapText="1"/>
      <protection locked="0"/>
    </xf>
    <xf numFmtId="41" fontId="3" fillId="2" borderId="6" xfId="3" applyNumberFormat="1" applyFont="1" applyFill="1" applyBorder="1" applyAlignment="1" applyProtection="1">
      <alignment horizontal="left" vertical="center" wrapText="1"/>
      <protection locked="0"/>
    </xf>
    <xf numFmtId="41" fontId="3" fillId="0" borderId="1" xfId="3" applyNumberFormat="1" applyFont="1" applyFill="1" applyBorder="1" applyAlignment="1" applyProtection="1">
      <alignment horizontal="left" vertical="center" wrapText="1"/>
      <protection locked="0"/>
    </xf>
    <xf numFmtId="41" fontId="3" fillId="0" borderId="6" xfId="3" applyNumberFormat="1" applyFont="1" applyFill="1" applyBorder="1" applyAlignment="1" applyProtection="1">
      <alignment horizontal="left" vertical="center" wrapText="1"/>
      <protection locked="0"/>
    </xf>
    <xf numFmtId="41" fontId="3" fillId="0" borderId="3" xfId="3" applyNumberFormat="1" applyFont="1" applyFill="1" applyBorder="1" applyAlignment="1" applyProtection="1">
      <alignment horizontal="left" vertical="center" wrapText="1"/>
      <protection locked="0"/>
    </xf>
    <xf numFmtId="41" fontId="3" fillId="0" borderId="7" xfId="3" applyNumberFormat="1" applyFont="1" applyFill="1" applyBorder="1" applyAlignment="1" applyProtection="1">
      <alignment horizontal="left" vertical="center" wrapText="1"/>
      <protection locked="0"/>
    </xf>
    <xf numFmtId="41" fontId="4" fillId="2" borderId="3" xfId="3" applyNumberFormat="1" applyFont="1" applyFill="1" applyBorder="1" applyAlignment="1" applyProtection="1">
      <alignment horizontal="left" vertical="center" wrapText="1"/>
      <protection locked="0"/>
    </xf>
    <xf numFmtId="41" fontId="4" fillId="2" borderId="7" xfId="3" applyNumberFormat="1" applyFont="1" applyFill="1" applyBorder="1" applyAlignment="1" applyProtection="1">
      <alignment horizontal="left" vertical="center" wrapText="1"/>
      <protection locked="0"/>
    </xf>
    <xf numFmtId="41" fontId="4" fillId="0" borderId="3" xfId="3" applyNumberFormat="1" applyFont="1" applyFill="1" applyBorder="1" applyAlignment="1" applyProtection="1">
      <alignment horizontal="left" vertical="center" wrapText="1"/>
      <protection locked="0"/>
    </xf>
    <xf numFmtId="41" fontId="4" fillId="0" borderId="7" xfId="3" applyNumberFormat="1" applyFont="1" applyFill="1" applyBorder="1" applyAlignment="1" applyProtection="1">
      <alignment horizontal="left" vertical="center" wrapText="1"/>
      <protection locked="0"/>
    </xf>
    <xf numFmtId="41" fontId="3" fillId="2" borderId="3" xfId="3" applyNumberFormat="1" applyFont="1" applyFill="1" applyBorder="1" applyAlignment="1" applyProtection="1">
      <alignment horizontal="left" vertical="center" wrapText="1"/>
      <protection locked="0"/>
    </xf>
    <xf numFmtId="41" fontId="3" fillId="2" borderId="7" xfId="3" applyNumberFormat="1" applyFont="1" applyFill="1" applyBorder="1" applyAlignment="1" applyProtection="1">
      <alignment horizontal="left" vertical="center" wrapText="1"/>
      <protection locked="0"/>
    </xf>
    <xf numFmtId="41" fontId="4" fillId="2" borderId="4" xfId="3" applyNumberFormat="1" applyFont="1" applyFill="1" applyBorder="1" applyAlignment="1" applyProtection="1">
      <alignment horizontal="left" vertical="center" wrapText="1"/>
      <protection locked="0"/>
    </xf>
    <xf numFmtId="41" fontId="4" fillId="2" borderId="8" xfId="3" applyNumberFormat="1" applyFont="1" applyFill="1" applyBorder="1" applyAlignment="1" applyProtection="1">
      <alignment horizontal="left" vertical="center" wrapText="1"/>
      <protection locked="0"/>
    </xf>
    <xf numFmtId="41" fontId="4" fillId="0" borderId="4" xfId="3" applyNumberFormat="1" applyFont="1" applyFill="1" applyBorder="1" applyAlignment="1" applyProtection="1">
      <alignment horizontal="left" vertical="center" wrapText="1"/>
      <protection locked="0"/>
    </xf>
    <xf numFmtId="41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0" applyFont="1" applyBorder="1" applyAlignment="1">
      <alignment vertical="center" wrapText="1"/>
    </xf>
    <xf numFmtId="0" fontId="3" fillId="0" borderId="0" xfId="10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0" fontId="4" fillId="0" borderId="5" xfId="10" applyFont="1" applyBorder="1" applyAlignment="1">
      <alignment vertical="center" wrapText="1"/>
    </xf>
    <xf numFmtId="0" fontId="3" fillId="0" borderId="1" xfId="10" applyNumberFormat="1" applyFont="1" applyFill="1" applyBorder="1" applyAlignment="1">
      <alignment horizontal="center" vertical="center"/>
    </xf>
    <xf numFmtId="0" fontId="3" fillId="0" borderId="3" xfId="10" applyNumberFormat="1" applyFont="1" applyFill="1" applyBorder="1" applyAlignment="1">
      <alignment horizontal="center" vertical="center"/>
    </xf>
    <xf numFmtId="0" fontId="4" fillId="0" borderId="3" xfId="10" applyNumberFormat="1" applyFont="1" applyFill="1" applyBorder="1" applyAlignment="1">
      <alignment horizontal="center" vertical="center"/>
    </xf>
    <xf numFmtId="0" fontId="4" fillId="0" borderId="4" xfId="10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 applyProtection="1">
      <alignment horizontal="left" vertical="center" wrapText="1"/>
      <protection locked="0"/>
    </xf>
    <xf numFmtId="41" fontId="3" fillId="0" borderId="0" xfId="3" applyNumberFormat="1" applyFont="1" applyFill="1" applyBorder="1" applyAlignment="1" applyProtection="1">
      <alignment horizontal="left" vertical="center" wrapText="1"/>
      <protection locked="0"/>
    </xf>
    <xf numFmtId="41" fontId="4" fillId="0" borderId="0" xfId="3" applyNumberFormat="1" applyFont="1" applyFill="1" applyBorder="1" applyAlignment="1" applyProtection="1">
      <alignment horizontal="left" vertical="center" wrapText="1"/>
      <protection locked="0"/>
    </xf>
    <xf numFmtId="41" fontId="4" fillId="0" borderId="5" xfId="3" applyNumberFormat="1" applyFont="1" applyFill="1" applyBorder="1" applyAlignment="1" applyProtection="1">
      <alignment horizontal="left" vertical="center" wrapText="1"/>
      <protection locked="0"/>
    </xf>
    <xf numFmtId="41" fontId="4" fillId="2" borderId="4" xfId="2" applyNumberFormat="1" applyFont="1" applyFill="1" applyBorder="1" applyAlignment="1" applyProtection="1">
      <alignment vertical="center" wrapText="1"/>
      <protection locked="0"/>
    </xf>
    <xf numFmtId="41" fontId="7" fillId="0" borderId="3" xfId="0" applyNumberFormat="1" applyFont="1" applyFill="1" applyBorder="1" applyAlignment="1" applyProtection="1">
      <alignment vertical="center"/>
      <protection locked="0"/>
    </xf>
    <xf numFmtId="41" fontId="7" fillId="0" borderId="4" xfId="0" applyNumberFormat="1" applyFont="1" applyFill="1" applyBorder="1" applyAlignment="1" applyProtection="1">
      <alignment vertical="center"/>
      <protection locked="0"/>
    </xf>
    <xf numFmtId="41" fontId="3" fillId="0" borderId="1" xfId="10" applyNumberFormat="1" applyFont="1" applyBorder="1" applyAlignment="1" applyProtection="1">
      <alignment vertical="center" wrapText="1"/>
      <protection locked="0"/>
    </xf>
    <xf numFmtId="41" fontId="3" fillId="0" borderId="6" xfId="10" applyNumberFormat="1" applyFont="1" applyBorder="1" applyAlignment="1" applyProtection="1">
      <alignment vertical="center" wrapText="1"/>
      <protection locked="0"/>
    </xf>
    <xf numFmtId="41" fontId="7" fillId="0" borderId="3" xfId="0" applyNumberFormat="1" applyFont="1" applyBorder="1" applyAlignment="1" applyProtection="1">
      <alignment vertical="center"/>
      <protection locked="0"/>
    </xf>
    <xf numFmtId="0" fontId="9" fillId="3" borderId="1" xfId="10" applyFont="1" applyFill="1" applyBorder="1" applyAlignment="1" applyProtection="1">
      <alignment horizontal="center" vertical="center" wrapText="1"/>
      <protection locked="0"/>
    </xf>
    <xf numFmtId="0" fontId="9" fillId="3" borderId="6" xfId="10" applyFont="1" applyFill="1" applyBorder="1" applyAlignment="1" applyProtection="1">
      <alignment horizontal="center" vertical="center" wrapText="1"/>
      <protection locked="0"/>
    </xf>
    <xf numFmtId="0" fontId="9" fillId="3" borderId="2" xfId="10" applyFont="1" applyFill="1" applyBorder="1" applyAlignment="1" applyProtection="1">
      <alignment horizontal="center" vertical="center" wrapText="1"/>
      <protection locked="0"/>
    </xf>
    <xf numFmtId="0" fontId="9" fillId="3" borderId="9" xfId="10" applyFont="1" applyFill="1" applyBorder="1" applyAlignment="1" applyProtection="1">
      <alignment horizontal="center" vertical="center" wrapText="1"/>
      <protection locked="0"/>
    </xf>
    <xf numFmtId="0" fontId="9" fillId="3" borderId="10" xfId="10" applyFont="1" applyFill="1" applyBorder="1" applyAlignment="1" applyProtection="1">
      <alignment horizontal="center" vertical="center" wrapText="1"/>
      <protection locked="0"/>
    </xf>
    <xf numFmtId="0" fontId="9" fillId="3" borderId="11" xfId="10" applyFont="1" applyFill="1" applyBorder="1" applyAlignment="1" applyProtection="1">
      <alignment horizontal="center" vertical="center" wrapText="1"/>
      <protection locked="0"/>
    </xf>
    <xf numFmtId="0" fontId="9" fillId="3" borderId="12" xfId="10" applyFont="1" applyFill="1" applyBorder="1" applyAlignment="1" applyProtection="1">
      <alignment horizontal="center" vertical="center" wrapText="1"/>
      <protection locked="0"/>
    </xf>
    <xf numFmtId="0" fontId="9" fillId="3" borderId="9" xfId="10" applyFont="1" applyFill="1" applyBorder="1" applyAlignment="1">
      <alignment horizontal="center" vertical="center"/>
    </xf>
    <xf numFmtId="0" fontId="9" fillId="3" borderId="9" xfId="10" applyFont="1" applyFill="1" applyBorder="1" applyAlignment="1">
      <alignment horizontal="center" vertical="center" wrapText="1"/>
    </xf>
    <xf numFmtId="0" fontId="9" fillId="4" borderId="10" xfId="10" applyFont="1" applyFill="1" applyBorder="1" applyAlignment="1" applyProtection="1">
      <alignment horizontal="center" vertical="center" wrapText="1"/>
      <protection locked="0"/>
    </xf>
    <xf numFmtId="0" fontId="9" fillId="4" borderId="11" xfId="10" applyFont="1" applyFill="1" applyBorder="1" applyAlignment="1" applyProtection="1">
      <alignment horizontal="center" vertical="center" wrapText="1"/>
      <protection locked="0"/>
    </xf>
    <xf numFmtId="0" fontId="9" fillId="4" borderId="13" xfId="1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6" xfId="18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7"/>
  <sheetViews>
    <sheetView tabSelected="1" view="pageBreakPreview" zoomScale="110" zoomScaleNormal="100" zoomScaleSheetLayoutView="11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D1"/>
    </sheetView>
  </sheetViews>
  <sheetFormatPr baseColWidth="10" defaultRowHeight="11.25" x14ac:dyDescent="0.2"/>
  <cols>
    <col min="1" max="1" width="6.83203125" style="1" bestFit="1" customWidth="1"/>
    <col min="2" max="2" width="70" style="12" bestFit="1" customWidth="1"/>
    <col min="3" max="3" width="14.6640625" style="12" bestFit="1" customWidth="1"/>
    <col min="4" max="4" width="14.6640625" style="13" bestFit="1" customWidth="1"/>
    <col min="5" max="6" width="11.33203125" style="1" bestFit="1" customWidth="1"/>
    <col min="7" max="8" width="11.1640625" style="1" bestFit="1" customWidth="1"/>
    <col min="9" max="10" width="14.6640625" style="1" bestFit="1" customWidth="1"/>
    <col min="11" max="12" width="11.1640625" style="1" bestFit="1" customWidth="1"/>
    <col min="13" max="13" width="12.1640625" style="1" bestFit="1" customWidth="1"/>
    <col min="14" max="14" width="11.1640625" style="1" bestFit="1" customWidth="1"/>
    <col min="15" max="16" width="10.33203125" style="1" bestFit="1" customWidth="1"/>
    <col min="17" max="18" width="12.1640625" style="1" bestFit="1" customWidth="1"/>
    <col min="19" max="20" width="11.1640625" style="1" bestFit="1" customWidth="1"/>
    <col min="21" max="22" width="10.1640625" style="1" bestFit="1" customWidth="1"/>
    <col min="23" max="24" width="12.33203125" style="1" bestFit="1" customWidth="1"/>
    <col min="25" max="28" width="11.1640625" style="1" bestFit="1" customWidth="1"/>
    <col min="29" max="30" width="12.1640625" style="1" bestFit="1" customWidth="1"/>
    <col min="31" max="31" width="11.33203125" style="1" bestFit="1" customWidth="1"/>
    <col min="32" max="32" width="11.1640625" style="1" bestFit="1" customWidth="1"/>
    <col min="33" max="36" width="12.1640625" style="1" bestFit="1" customWidth="1"/>
    <col min="37" max="37" width="11.33203125" style="1" bestFit="1" customWidth="1"/>
    <col min="38" max="38" width="13.1640625" style="1" bestFit="1" customWidth="1"/>
    <col min="39" max="40" width="12.1640625" style="1" bestFit="1" customWidth="1"/>
    <col min="41" max="42" width="11.1640625" style="1" bestFit="1" customWidth="1"/>
    <col min="43" max="44" width="10.1640625" style="1" bestFit="1" customWidth="1"/>
    <col min="45" max="46" width="11.1640625" style="1" bestFit="1" customWidth="1"/>
    <col min="47" max="16384" width="12" style="1"/>
  </cols>
  <sheetData>
    <row r="1" spans="1:46" ht="35.1" customHeight="1" x14ac:dyDescent="0.2">
      <c r="A1" s="161" t="s">
        <v>185</v>
      </c>
      <c r="B1" s="162"/>
      <c r="C1" s="162"/>
      <c r="D1" s="162"/>
    </row>
    <row r="2" spans="1:46" ht="61.9" customHeight="1" x14ac:dyDescent="0.2">
      <c r="A2" s="164" t="s">
        <v>0</v>
      </c>
      <c r="B2" s="164" t="s">
        <v>1</v>
      </c>
      <c r="C2" s="163" t="s">
        <v>53</v>
      </c>
      <c r="D2" s="163"/>
      <c r="E2" s="163" t="s">
        <v>144</v>
      </c>
      <c r="F2" s="163"/>
      <c r="G2" s="163" t="s">
        <v>146</v>
      </c>
      <c r="H2" s="163"/>
      <c r="I2" s="163" t="s">
        <v>147</v>
      </c>
      <c r="J2" s="163"/>
      <c r="K2" s="157" t="s">
        <v>148</v>
      </c>
      <c r="L2" s="158"/>
      <c r="M2" s="157" t="s">
        <v>151</v>
      </c>
      <c r="N2" s="159"/>
      <c r="O2" s="160" t="s">
        <v>165</v>
      </c>
      <c r="P2" s="160"/>
      <c r="Q2" s="160" t="s">
        <v>152</v>
      </c>
      <c r="R2" s="160"/>
      <c r="S2" s="157" t="s">
        <v>153</v>
      </c>
      <c r="T2" s="158"/>
      <c r="U2" s="157" t="s">
        <v>154</v>
      </c>
      <c r="V2" s="158"/>
      <c r="W2" s="157" t="s">
        <v>155</v>
      </c>
      <c r="X2" s="158"/>
      <c r="Y2" s="157" t="s">
        <v>156</v>
      </c>
      <c r="Z2" s="158"/>
      <c r="AA2" s="157" t="s">
        <v>157</v>
      </c>
      <c r="AB2" s="158"/>
      <c r="AC2" s="157" t="s">
        <v>158</v>
      </c>
      <c r="AD2" s="158"/>
      <c r="AE2" s="157" t="s">
        <v>159</v>
      </c>
      <c r="AF2" s="158"/>
      <c r="AG2" s="157" t="s">
        <v>160</v>
      </c>
      <c r="AH2" s="158"/>
      <c r="AI2" s="157" t="s">
        <v>161</v>
      </c>
      <c r="AJ2" s="158"/>
      <c r="AK2" s="157" t="s">
        <v>162</v>
      </c>
      <c r="AL2" s="158"/>
      <c r="AM2" s="157" t="s">
        <v>163</v>
      </c>
      <c r="AN2" s="158"/>
      <c r="AO2" s="157" t="s">
        <v>164</v>
      </c>
      <c r="AP2" s="158"/>
      <c r="AQ2" s="157" t="s">
        <v>183</v>
      </c>
      <c r="AR2" s="158"/>
      <c r="AS2" s="157" t="s">
        <v>184</v>
      </c>
      <c r="AT2" s="158"/>
    </row>
    <row r="3" spans="1:46" s="2" customFormat="1" ht="15" customHeight="1" x14ac:dyDescent="0.2">
      <c r="A3" s="164"/>
      <c r="B3" s="164"/>
      <c r="C3" s="122">
        <v>2018</v>
      </c>
      <c r="D3" s="122">
        <v>2017</v>
      </c>
      <c r="E3" s="122">
        <v>2018</v>
      </c>
      <c r="F3" s="122">
        <v>2017</v>
      </c>
      <c r="G3" s="122">
        <v>2018</v>
      </c>
      <c r="H3" s="122">
        <v>2017</v>
      </c>
      <c r="I3" s="122">
        <v>2018</v>
      </c>
      <c r="J3" s="122">
        <v>2017</v>
      </c>
      <c r="K3" s="122">
        <v>2018</v>
      </c>
      <c r="L3" s="122">
        <v>2017</v>
      </c>
      <c r="M3" s="122">
        <v>2018</v>
      </c>
      <c r="N3" s="122">
        <v>2017</v>
      </c>
      <c r="O3" s="122">
        <v>2018</v>
      </c>
      <c r="P3" s="122">
        <v>2017</v>
      </c>
      <c r="Q3" s="122">
        <v>2018</v>
      </c>
      <c r="R3" s="122">
        <v>2017</v>
      </c>
      <c r="S3" s="122">
        <v>2018</v>
      </c>
      <c r="T3" s="122">
        <v>2017</v>
      </c>
      <c r="U3" s="122">
        <v>2018</v>
      </c>
      <c r="V3" s="122">
        <v>2017</v>
      </c>
      <c r="W3" s="122">
        <v>2018</v>
      </c>
      <c r="X3" s="122">
        <v>2017</v>
      </c>
      <c r="Y3" s="122">
        <v>2018</v>
      </c>
      <c r="Z3" s="122">
        <v>2017</v>
      </c>
      <c r="AA3" s="122">
        <v>2018</v>
      </c>
      <c r="AB3" s="122">
        <v>2017</v>
      </c>
      <c r="AC3" s="122">
        <v>2018</v>
      </c>
      <c r="AD3" s="122">
        <v>2017</v>
      </c>
      <c r="AE3" s="122">
        <v>2018</v>
      </c>
      <c r="AF3" s="122">
        <v>2017</v>
      </c>
      <c r="AG3" s="122">
        <v>2018</v>
      </c>
      <c r="AH3" s="122">
        <v>2017</v>
      </c>
      <c r="AI3" s="122">
        <v>2018</v>
      </c>
      <c r="AJ3" s="122">
        <v>2017</v>
      </c>
      <c r="AK3" s="122">
        <v>2018</v>
      </c>
      <c r="AL3" s="122">
        <v>2017</v>
      </c>
      <c r="AM3" s="122">
        <v>2018</v>
      </c>
      <c r="AN3" s="122">
        <v>2017</v>
      </c>
      <c r="AO3" s="122">
        <v>2018</v>
      </c>
      <c r="AP3" s="122">
        <v>2017</v>
      </c>
      <c r="AQ3" s="122">
        <v>2018</v>
      </c>
      <c r="AR3" s="122">
        <v>2017</v>
      </c>
      <c r="AS3" s="122">
        <v>2018</v>
      </c>
      <c r="AT3" s="122">
        <v>2017</v>
      </c>
    </row>
    <row r="4" spans="1:46" s="5" customFormat="1" x14ac:dyDescent="0.2">
      <c r="A4" s="143">
        <v>1000</v>
      </c>
      <c r="B4" s="139" t="s">
        <v>2</v>
      </c>
      <c r="C4" s="123">
        <f t="shared" ref="C4:D6" si="0">+E4+G4+I4+K4+M4+O4+Q4+S4+U4+W4+Y4+AA4+AC4+AE4+AG4+AI4+AK4+AM4+AO4+AQ4+AS4</f>
        <v>11570653286.779997</v>
      </c>
      <c r="D4" s="124">
        <f t="shared" si="0"/>
        <v>10708568679.039997</v>
      </c>
      <c r="E4" s="147">
        <v>94038328.030000001</v>
      </c>
      <c r="F4" s="126">
        <v>88809339.379999995</v>
      </c>
      <c r="G4" s="125">
        <v>13922424.369999999</v>
      </c>
      <c r="H4" s="126">
        <v>13015676.51</v>
      </c>
      <c r="I4" s="125">
        <v>9597300656.8299999</v>
      </c>
      <c r="J4" s="126">
        <v>8763266096.7499981</v>
      </c>
      <c r="K4" s="125">
        <v>26030099.68</v>
      </c>
      <c r="L4" s="126">
        <v>24549579.649999999</v>
      </c>
      <c r="M4" s="125">
        <v>113378177.77000001</v>
      </c>
      <c r="N4" s="126">
        <v>95269892.510000005</v>
      </c>
      <c r="O4" s="125">
        <v>1166873.7600000002</v>
      </c>
      <c r="P4" s="126">
        <v>1166873.76</v>
      </c>
      <c r="Q4" s="125">
        <v>121931506.89999999</v>
      </c>
      <c r="R4" s="126">
        <v>110467666.29000001</v>
      </c>
      <c r="S4" s="125">
        <v>21631154.100000001</v>
      </c>
      <c r="T4" s="126">
        <v>17408821.399999999</v>
      </c>
      <c r="U4" s="125">
        <v>8437165.9299999997</v>
      </c>
      <c r="V4" s="126">
        <v>7817084.9700000007</v>
      </c>
      <c r="W4" s="125">
        <v>225353568.05000001</v>
      </c>
      <c r="X4" s="126">
        <v>216433333.16999999</v>
      </c>
      <c r="Y4" s="125">
        <v>23310188.900000002</v>
      </c>
      <c r="Z4" s="126">
        <v>20555382.510000002</v>
      </c>
      <c r="AA4" s="125">
        <v>16346443.960000001</v>
      </c>
      <c r="AB4" s="126">
        <v>15619882.060000001</v>
      </c>
      <c r="AC4" s="125">
        <v>546750269.84000015</v>
      </c>
      <c r="AD4" s="126">
        <v>510249903</v>
      </c>
      <c r="AE4" s="125">
        <v>44783380.100000009</v>
      </c>
      <c r="AF4" s="126">
        <v>37952880.450000003</v>
      </c>
      <c r="AG4" s="125">
        <v>58624112.160000004</v>
      </c>
      <c r="AH4" s="126">
        <v>59942202.299999997</v>
      </c>
      <c r="AI4" s="125">
        <v>267762668.72999999</v>
      </c>
      <c r="AJ4" s="126">
        <v>255801288.30000001</v>
      </c>
      <c r="AK4" s="125">
        <v>60288809.829999998</v>
      </c>
      <c r="AL4" s="126" t="s">
        <v>166</v>
      </c>
      <c r="AM4" s="125">
        <v>272978864.56999999</v>
      </c>
      <c r="AN4" s="126">
        <v>369168736.31</v>
      </c>
      <c r="AO4" s="125">
        <v>31146910.219999999</v>
      </c>
      <c r="AP4" s="126">
        <v>15321901.279999999</v>
      </c>
      <c r="AQ4" s="125">
        <v>4176082.5</v>
      </c>
      <c r="AR4" s="126">
        <v>4168821.93</v>
      </c>
      <c r="AS4" s="125">
        <v>21295600.550000001</v>
      </c>
      <c r="AT4" s="126">
        <v>25329655.600000001</v>
      </c>
    </row>
    <row r="5" spans="1:46" ht="12.75" customHeight="1" x14ac:dyDescent="0.2">
      <c r="A5" s="144">
        <v>1100</v>
      </c>
      <c r="B5" s="140" t="s">
        <v>3</v>
      </c>
      <c r="C5" s="133">
        <f t="shared" si="0"/>
        <v>4048771982.0000005</v>
      </c>
      <c r="D5" s="134">
        <f t="shared" si="0"/>
        <v>3540936714.7200007</v>
      </c>
      <c r="E5" s="148">
        <v>25093299.489999998</v>
      </c>
      <c r="F5" s="128">
        <v>24721328.789999999</v>
      </c>
      <c r="G5" s="127">
        <v>6836321.0499999998</v>
      </c>
      <c r="H5" s="128">
        <v>5094243.12</v>
      </c>
      <c r="I5" s="127">
        <v>3259707916.6799998</v>
      </c>
      <c r="J5" s="128">
        <v>2747177238.5900002</v>
      </c>
      <c r="K5" s="127">
        <v>1647553.15</v>
      </c>
      <c r="L5" s="128">
        <v>1274453.8799999999</v>
      </c>
      <c r="M5" s="127">
        <v>4692627.3600000003</v>
      </c>
      <c r="N5" s="128">
        <v>6704923.0300000003</v>
      </c>
      <c r="O5" s="127">
        <v>385452.17</v>
      </c>
      <c r="P5" s="128">
        <v>1166873.76</v>
      </c>
      <c r="Q5" s="127">
        <v>29352213.560000002</v>
      </c>
      <c r="R5" s="128">
        <v>46318263.670000002</v>
      </c>
      <c r="S5" s="127">
        <v>14160905.68</v>
      </c>
      <c r="T5" s="128">
        <v>9732699.9900000002</v>
      </c>
      <c r="U5" s="127">
        <v>2037294.03</v>
      </c>
      <c r="V5" s="128">
        <v>1541121.1600000001</v>
      </c>
      <c r="W5" s="127">
        <v>83455124.799999997</v>
      </c>
      <c r="X5" s="128">
        <v>74102904.950000003</v>
      </c>
      <c r="Y5" s="127">
        <v>18797454.420000002</v>
      </c>
      <c r="Z5" s="128">
        <v>16324436.51</v>
      </c>
      <c r="AA5" s="127">
        <v>7088175.1200000001</v>
      </c>
      <c r="AB5" s="128">
        <v>5894570.1299999999</v>
      </c>
      <c r="AC5" s="127">
        <v>269589546.88000005</v>
      </c>
      <c r="AD5" s="128">
        <v>231142843.13</v>
      </c>
      <c r="AE5" s="127">
        <v>12108449.300000001</v>
      </c>
      <c r="AF5" s="128">
        <v>5004328.28</v>
      </c>
      <c r="AG5" s="127">
        <v>37285654.450000003</v>
      </c>
      <c r="AH5" s="128">
        <v>37707825.770000003</v>
      </c>
      <c r="AI5" s="127">
        <v>73484761.900000006</v>
      </c>
      <c r="AJ5" s="128">
        <v>71166623.590000004</v>
      </c>
      <c r="AK5" s="127">
        <v>29862775.530000001</v>
      </c>
      <c r="AL5" s="128" t="s">
        <v>167</v>
      </c>
      <c r="AM5" s="127">
        <v>119404552.7</v>
      </c>
      <c r="AN5" s="128">
        <v>179540380.28999999</v>
      </c>
      <c r="AO5" s="127">
        <v>28553587.209999997</v>
      </c>
      <c r="AP5" s="128">
        <v>13882191.68</v>
      </c>
      <c r="AQ5" s="127">
        <v>3932715.9699999997</v>
      </c>
      <c r="AR5" s="128">
        <v>3835813.29</v>
      </c>
      <c r="AS5" s="127">
        <v>21295600.550000001</v>
      </c>
      <c r="AT5" s="128">
        <v>25329655.600000001</v>
      </c>
    </row>
    <row r="6" spans="1:46" x14ac:dyDescent="0.2">
      <c r="A6" s="145">
        <v>1110</v>
      </c>
      <c r="B6" s="141" t="s">
        <v>4</v>
      </c>
      <c r="C6" s="129">
        <f t="shared" si="0"/>
        <v>2604795763.6600003</v>
      </c>
      <c r="D6" s="130">
        <f t="shared" si="0"/>
        <v>2071392317.25</v>
      </c>
      <c r="E6" s="149">
        <v>24303822.5</v>
      </c>
      <c r="F6" s="132">
        <v>24690842.149999999</v>
      </c>
      <c r="G6" s="131">
        <v>4069443.08</v>
      </c>
      <c r="H6" s="132">
        <v>4547873.2300000004</v>
      </c>
      <c r="I6" s="131">
        <v>2023800964.5</v>
      </c>
      <c r="J6" s="132">
        <v>1616408974.5600002</v>
      </c>
      <c r="K6" s="131">
        <v>1647553.43</v>
      </c>
      <c r="L6" s="132">
        <v>1274453.8999999999</v>
      </c>
      <c r="M6" s="131">
        <v>3499419.31</v>
      </c>
      <c r="N6" s="132">
        <v>5350062.1500000004</v>
      </c>
      <c r="O6" s="131">
        <v>385352.17</v>
      </c>
      <c r="P6" s="132">
        <v>385352.17</v>
      </c>
      <c r="Q6" s="131">
        <v>18424991.91</v>
      </c>
      <c r="R6" s="132">
        <v>21976380.370000001</v>
      </c>
      <c r="S6" s="131">
        <v>8800036.5800000001</v>
      </c>
      <c r="T6" s="132">
        <v>4378925.53</v>
      </c>
      <c r="U6" s="131">
        <v>1722897.03</v>
      </c>
      <c r="V6" s="132">
        <v>1226724.1600000001</v>
      </c>
      <c r="W6" s="131">
        <v>57438768.479999997</v>
      </c>
      <c r="X6" s="132">
        <v>58841185.579999998</v>
      </c>
      <c r="Y6" s="131">
        <v>18782444.210000001</v>
      </c>
      <c r="Z6" s="132">
        <v>16309426.300000001</v>
      </c>
      <c r="AA6" s="131">
        <v>7045740.1699999999</v>
      </c>
      <c r="AB6" s="132">
        <v>5842776.7699999996</v>
      </c>
      <c r="AC6" s="131">
        <v>166511265.03</v>
      </c>
      <c r="AD6" s="132">
        <v>127537413.95</v>
      </c>
      <c r="AE6" s="131">
        <v>11284931.91</v>
      </c>
      <c r="AF6" s="132">
        <v>4732924.37</v>
      </c>
      <c r="AG6" s="131">
        <v>37015951.640000001</v>
      </c>
      <c r="AH6" s="132">
        <v>36908150.850000001</v>
      </c>
      <c r="AI6" s="131">
        <v>64858933.07</v>
      </c>
      <c r="AJ6" s="132">
        <v>59965279.049999997</v>
      </c>
      <c r="AK6" s="131">
        <v>26356847.32</v>
      </c>
      <c r="AL6" s="132" t="s">
        <v>168</v>
      </c>
      <c r="AM6" s="131">
        <v>89615001.310000002</v>
      </c>
      <c r="AN6" s="132">
        <v>17991490.43</v>
      </c>
      <c r="AO6" s="131">
        <v>14133394.539999999</v>
      </c>
      <c r="AP6" s="132">
        <v>6648436.8099999996</v>
      </c>
      <c r="AQ6" s="131">
        <v>3802404.92</v>
      </c>
      <c r="AR6" s="132">
        <v>0</v>
      </c>
      <c r="AS6" s="131">
        <v>21295600.550000001</v>
      </c>
      <c r="AT6" s="132">
        <v>25329655.600000001</v>
      </c>
    </row>
    <row r="7" spans="1:46" x14ac:dyDescent="0.2">
      <c r="A7" s="145">
        <v>1120</v>
      </c>
      <c r="B7" s="141" t="s">
        <v>5</v>
      </c>
      <c r="C7" s="129">
        <f t="shared" ref="C7:C12" si="1">+E7+G7+I7+K7+M7+O7+Q7+S7+U7+W7+Y7+AA7+AC7+AE7+AG7+AI7+AK7+AM7+AO7+AQ7+AS7</f>
        <v>1549572938.4699998</v>
      </c>
      <c r="D7" s="130">
        <f t="shared" ref="D7:D12" si="2">+F7+H7+J7+L7+N7+P7+R7+T7+V7+X7+Z7+AB7+AD7+AF7+AH7+AJ7+AL7+AN7+AP7+AR7+AT7</f>
        <v>1518004916.7900004</v>
      </c>
      <c r="E7" s="149">
        <v>722737.56</v>
      </c>
      <c r="F7" s="132">
        <v>30486.639999999999</v>
      </c>
      <c r="G7" s="131">
        <v>2658427.94</v>
      </c>
      <c r="H7" s="132">
        <v>440890.13</v>
      </c>
      <c r="I7" s="131">
        <v>1488755255.3</v>
      </c>
      <c r="J7" s="132">
        <v>1320059395.4300001</v>
      </c>
      <c r="K7" s="131">
        <v>-0.28000000000000003</v>
      </c>
      <c r="L7" s="132">
        <v>-0.02</v>
      </c>
      <c r="M7" s="131">
        <v>42436.639999999999</v>
      </c>
      <c r="N7" s="132">
        <v>37068.5</v>
      </c>
      <c r="O7" s="131">
        <v>100</v>
      </c>
      <c r="P7" s="132">
        <v>100</v>
      </c>
      <c r="Q7" s="131">
        <v>4312613.84</v>
      </c>
      <c r="R7" s="132">
        <v>24179601.300000001</v>
      </c>
      <c r="S7" s="131">
        <v>5104968.74</v>
      </c>
      <c r="T7" s="132">
        <v>4763829</v>
      </c>
      <c r="U7" s="131">
        <v>0</v>
      </c>
      <c r="V7" s="132">
        <v>0</v>
      </c>
      <c r="W7" s="131">
        <v>319100.79999999999</v>
      </c>
      <c r="X7" s="132">
        <v>23009.439999999999</v>
      </c>
      <c r="Y7" s="131">
        <v>15010.21</v>
      </c>
      <c r="Z7" s="132">
        <v>15010.21</v>
      </c>
      <c r="AA7" s="131">
        <v>250</v>
      </c>
      <c r="AB7" s="132">
        <v>9364.7099999999991</v>
      </c>
      <c r="AC7" s="131">
        <v>0</v>
      </c>
      <c r="AD7" s="132">
        <v>0</v>
      </c>
      <c r="AE7" s="131">
        <v>557445.34</v>
      </c>
      <c r="AF7" s="132">
        <v>185660.48</v>
      </c>
      <c r="AG7" s="131">
        <v>269702.81</v>
      </c>
      <c r="AH7" s="132">
        <v>799674.92</v>
      </c>
      <c r="AI7" s="131">
        <v>2550489.21</v>
      </c>
      <c r="AJ7" s="132">
        <v>5385066.8099999996</v>
      </c>
      <c r="AK7" s="131">
        <v>3142684.53</v>
      </c>
      <c r="AL7" s="132" t="s">
        <v>169</v>
      </c>
      <c r="AM7" s="131">
        <v>27480823.100000001</v>
      </c>
      <c r="AN7" s="132">
        <v>153873609.16999999</v>
      </c>
      <c r="AO7" s="131">
        <v>13510581.68</v>
      </c>
      <c r="AP7" s="132">
        <v>6324143.8799999999</v>
      </c>
      <c r="AQ7" s="131">
        <v>130311.05</v>
      </c>
      <c r="AR7" s="132">
        <v>0</v>
      </c>
      <c r="AS7" s="131">
        <v>0</v>
      </c>
      <c r="AT7" s="132">
        <v>0</v>
      </c>
    </row>
    <row r="8" spans="1:46" x14ac:dyDescent="0.2">
      <c r="A8" s="145">
        <v>1130</v>
      </c>
      <c r="B8" s="141" t="s">
        <v>6</v>
      </c>
      <c r="C8" s="129">
        <f t="shared" si="1"/>
        <v>135935815.05000001</v>
      </c>
      <c r="D8" s="130">
        <f t="shared" si="2"/>
        <v>127995588.03</v>
      </c>
      <c r="E8" s="149">
        <v>66739.429999999993</v>
      </c>
      <c r="F8" s="132">
        <v>0</v>
      </c>
      <c r="G8" s="131">
        <v>0</v>
      </c>
      <c r="H8" s="132">
        <v>0</v>
      </c>
      <c r="I8" s="131">
        <v>77885453.019999996</v>
      </c>
      <c r="J8" s="132">
        <v>82168998.159999996</v>
      </c>
      <c r="K8" s="131">
        <v>0</v>
      </c>
      <c r="L8" s="132">
        <v>0</v>
      </c>
      <c r="M8" s="131">
        <v>0</v>
      </c>
      <c r="N8" s="132">
        <v>0</v>
      </c>
      <c r="O8" s="131">
        <v>0</v>
      </c>
      <c r="P8" s="132">
        <v>0</v>
      </c>
      <c r="Q8" s="131">
        <v>3758545.3</v>
      </c>
      <c r="R8" s="132">
        <v>162282</v>
      </c>
      <c r="S8" s="131">
        <v>255900.36</v>
      </c>
      <c r="T8" s="132">
        <v>589945.46</v>
      </c>
      <c r="U8" s="131">
        <v>0</v>
      </c>
      <c r="V8" s="132">
        <v>0</v>
      </c>
      <c r="W8" s="131">
        <v>25697255.66</v>
      </c>
      <c r="X8" s="132">
        <v>15238710.07</v>
      </c>
      <c r="Y8" s="131">
        <v>0</v>
      </c>
      <c r="Z8" s="132">
        <v>0</v>
      </c>
      <c r="AA8" s="131">
        <v>653.4</v>
      </c>
      <c r="AB8" s="132">
        <v>897.1</v>
      </c>
      <c r="AC8" s="131">
        <v>17324136.989999998</v>
      </c>
      <c r="AD8" s="132">
        <v>16257453.390000001</v>
      </c>
      <c r="AE8" s="131">
        <v>266072.05</v>
      </c>
      <c r="AF8" s="132">
        <v>85743.43</v>
      </c>
      <c r="AG8" s="131">
        <v>0</v>
      </c>
      <c r="AH8" s="132">
        <v>0</v>
      </c>
      <c r="AI8" s="131">
        <v>6075339.6200000001</v>
      </c>
      <c r="AJ8" s="132">
        <v>5816277.7300000004</v>
      </c>
      <c r="AK8" s="131">
        <v>0</v>
      </c>
      <c r="AL8" s="132">
        <v>0</v>
      </c>
      <c r="AM8" s="131">
        <v>4605719.22</v>
      </c>
      <c r="AN8" s="132">
        <v>7675280.6900000004</v>
      </c>
      <c r="AO8" s="131">
        <v>0</v>
      </c>
      <c r="AP8" s="132">
        <v>0</v>
      </c>
      <c r="AQ8" s="131">
        <v>0</v>
      </c>
      <c r="AR8" s="132">
        <v>0</v>
      </c>
      <c r="AS8" s="131">
        <v>0</v>
      </c>
      <c r="AT8" s="132">
        <v>0</v>
      </c>
    </row>
    <row r="9" spans="1:46" x14ac:dyDescent="0.2">
      <c r="A9" s="145">
        <v>1140</v>
      </c>
      <c r="B9" s="141" t="s">
        <v>7</v>
      </c>
      <c r="C9" s="129">
        <f t="shared" si="1"/>
        <v>90229920.409999996</v>
      </c>
      <c r="D9" s="130">
        <f t="shared" si="2"/>
        <v>89126837.180000007</v>
      </c>
      <c r="E9" s="149">
        <v>0</v>
      </c>
      <c r="F9" s="132">
        <v>0</v>
      </c>
      <c r="G9" s="131">
        <v>0</v>
      </c>
      <c r="H9" s="132">
        <v>0</v>
      </c>
      <c r="I9" s="131">
        <v>0</v>
      </c>
      <c r="J9" s="132">
        <v>0</v>
      </c>
      <c r="K9" s="131">
        <v>0</v>
      </c>
      <c r="L9" s="132">
        <v>0</v>
      </c>
      <c r="M9" s="131">
        <v>852087.53</v>
      </c>
      <c r="N9" s="132">
        <v>1011235.88</v>
      </c>
      <c r="O9" s="131">
        <v>0</v>
      </c>
      <c r="P9" s="132">
        <v>0</v>
      </c>
      <c r="Q9" s="131">
        <v>2856062.51</v>
      </c>
      <c r="R9" s="132">
        <v>0</v>
      </c>
      <c r="S9" s="131">
        <v>0</v>
      </c>
      <c r="T9" s="132">
        <v>0</v>
      </c>
      <c r="U9" s="131">
        <v>314397</v>
      </c>
      <c r="V9" s="132">
        <v>314397</v>
      </c>
      <c r="W9" s="131">
        <v>0</v>
      </c>
      <c r="X9" s="132">
        <v>0</v>
      </c>
      <c r="Y9" s="131">
        <v>0</v>
      </c>
      <c r="Z9" s="132">
        <v>0</v>
      </c>
      <c r="AA9" s="131">
        <v>41531.550000000003</v>
      </c>
      <c r="AB9" s="132">
        <v>41531.550000000003</v>
      </c>
      <c r="AC9" s="131">
        <v>86165841.819999993</v>
      </c>
      <c r="AD9" s="132">
        <v>87759672.75</v>
      </c>
      <c r="AE9" s="131">
        <v>0</v>
      </c>
      <c r="AF9" s="132">
        <v>0</v>
      </c>
      <c r="AG9" s="131">
        <v>0</v>
      </c>
      <c r="AH9" s="132">
        <v>0</v>
      </c>
      <c r="AI9" s="131">
        <v>0</v>
      </c>
      <c r="AJ9" s="132">
        <v>0</v>
      </c>
      <c r="AK9" s="131">
        <v>0</v>
      </c>
      <c r="AL9" s="132">
        <v>0</v>
      </c>
      <c r="AM9" s="131">
        <v>0</v>
      </c>
      <c r="AN9" s="132">
        <v>0</v>
      </c>
      <c r="AO9" s="131">
        <v>0</v>
      </c>
      <c r="AP9" s="132">
        <v>0</v>
      </c>
      <c r="AQ9" s="131">
        <v>0</v>
      </c>
      <c r="AR9" s="132">
        <v>0</v>
      </c>
      <c r="AS9" s="131">
        <v>0</v>
      </c>
      <c r="AT9" s="132">
        <v>0</v>
      </c>
    </row>
    <row r="10" spans="1:46" x14ac:dyDescent="0.2">
      <c r="A10" s="145">
        <v>1150</v>
      </c>
      <c r="B10" s="141" t="s">
        <v>8</v>
      </c>
      <c r="C10" s="129">
        <f t="shared" si="1"/>
        <v>29548255.079999998</v>
      </c>
      <c r="D10" s="130">
        <f t="shared" si="2"/>
        <v>30966942.23</v>
      </c>
      <c r="E10" s="149">
        <v>0</v>
      </c>
      <c r="F10" s="132">
        <v>0</v>
      </c>
      <c r="G10" s="131">
        <v>108450.03</v>
      </c>
      <c r="H10" s="132">
        <v>105479.76</v>
      </c>
      <c r="I10" s="131">
        <v>28231510.18</v>
      </c>
      <c r="J10" s="132">
        <v>29645294.98</v>
      </c>
      <c r="K10" s="131">
        <v>0</v>
      </c>
      <c r="L10" s="132">
        <v>0</v>
      </c>
      <c r="M10" s="131">
        <v>298683.88</v>
      </c>
      <c r="N10" s="132">
        <v>306556.5</v>
      </c>
      <c r="O10" s="131">
        <v>0</v>
      </c>
      <c r="P10" s="132">
        <v>0</v>
      </c>
      <c r="Q10" s="131">
        <v>0</v>
      </c>
      <c r="R10" s="132">
        <v>0</v>
      </c>
      <c r="S10" s="131">
        <v>0</v>
      </c>
      <c r="T10" s="132">
        <v>0</v>
      </c>
      <c r="U10" s="131">
        <v>0</v>
      </c>
      <c r="V10" s="132">
        <v>0</v>
      </c>
      <c r="W10" s="131">
        <v>0</v>
      </c>
      <c r="X10" s="132">
        <v>0</v>
      </c>
      <c r="Y10" s="131">
        <v>0</v>
      </c>
      <c r="Z10" s="132">
        <v>0</v>
      </c>
      <c r="AA10" s="131">
        <v>0</v>
      </c>
      <c r="AB10" s="132">
        <v>0</v>
      </c>
      <c r="AC10" s="131">
        <v>0</v>
      </c>
      <c r="AD10" s="132">
        <v>0</v>
      </c>
      <c r="AE10" s="131">
        <v>0</v>
      </c>
      <c r="AF10" s="132">
        <v>0</v>
      </c>
      <c r="AG10" s="131">
        <v>0</v>
      </c>
      <c r="AH10" s="132">
        <v>0</v>
      </c>
      <c r="AI10" s="131">
        <v>0</v>
      </c>
      <c r="AJ10" s="132">
        <v>0</v>
      </c>
      <c r="AK10" s="131">
        <v>0</v>
      </c>
      <c r="AL10" s="132">
        <v>0</v>
      </c>
      <c r="AM10" s="131">
        <v>0</v>
      </c>
      <c r="AN10" s="132">
        <v>0</v>
      </c>
      <c r="AO10" s="131">
        <v>909610.99</v>
      </c>
      <c r="AP10" s="132">
        <v>909610.99</v>
      </c>
      <c r="AQ10" s="131">
        <v>0</v>
      </c>
      <c r="AR10" s="132">
        <v>0</v>
      </c>
      <c r="AS10" s="131">
        <v>0</v>
      </c>
      <c r="AT10" s="132">
        <v>0</v>
      </c>
    </row>
    <row r="11" spans="1:46" x14ac:dyDescent="0.2">
      <c r="A11" s="145">
        <v>1160</v>
      </c>
      <c r="B11" s="141" t="s">
        <v>9</v>
      </c>
      <c r="C11" s="129">
        <f t="shared" si="1"/>
        <v>-361323976.28999996</v>
      </c>
      <c r="D11" s="130">
        <f t="shared" si="2"/>
        <v>-305526900.57999992</v>
      </c>
      <c r="E11" s="149">
        <v>0</v>
      </c>
      <c r="F11" s="132">
        <v>0</v>
      </c>
      <c r="G11" s="131">
        <v>0</v>
      </c>
      <c r="H11" s="132">
        <v>0</v>
      </c>
      <c r="I11" s="131">
        <v>-363209270.25999999</v>
      </c>
      <c r="J11" s="132">
        <v>-305115203.47999996</v>
      </c>
      <c r="K11" s="131">
        <v>0</v>
      </c>
      <c r="L11" s="132">
        <v>0</v>
      </c>
      <c r="M11" s="131">
        <v>0</v>
      </c>
      <c r="N11" s="132">
        <v>0</v>
      </c>
      <c r="O11" s="131">
        <v>0</v>
      </c>
      <c r="P11" s="132">
        <v>0</v>
      </c>
      <c r="Q11" s="131">
        <v>0</v>
      </c>
      <c r="R11" s="132">
        <v>0</v>
      </c>
      <c r="S11" s="131">
        <v>0</v>
      </c>
      <c r="T11" s="132">
        <v>0</v>
      </c>
      <c r="U11" s="131">
        <v>0</v>
      </c>
      <c r="V11" s="132">
        <v>0</v>
      </c>
      <c r="W11" s="131">
        <v>0</v>
      </c>
      <c r="X11" s="132">
        <v>-0.14000000000000001</v>
      </c>
      <c r="Y11" s="131">
        <v>0</v>
      </c>
      <c r="Z11" s="132">
        <v>0</v>
      </c>
      <c r="AA11" s="131">
        <v>0</v>
      </c>
      <c r="AB11" s="132">
        <v>0</v>
      </c>
      <c r="AC11" s="131">
        <v>-411696.96</v>
      </c>
      <c r="AD11" s="132">
        <v>-411696.96</v>
      </c>
      <c r="AE11" s="131">
        <v>0</v>
      </c>
      <c r="AF11" s="132">
        <v>0</v>
      </c>
      <c r="AG11" s="131">
        <v>0</v>
      </c>
      <c r="AH11" s="132">
        <v>0</v>
      </c>
      <c r="AI11" s="131">
        <v>0</v>
      </c>
      <c r="AJ11" s="132">
        <v>0</v>
      </c>
      <c r="AK11" s="131">
        <v>0</v>
      </c>
      <c r="AL11" s="132">
        <v>0</v>
      </c>
      <c r="AM11" s="131">
        <v>2296990.9300000002</v>
      </c>
      <c r="AN11" s="132">
        <v>0</v>
      </c>
      <c r="AO11" s="131">
        <v>0</v>
      </c>
      <c r="AP11" s="132">
        <v>0</v>
      </c>
      <c r="AQ11" s="131">
        <v>0</v>
      </c>
      <c r="AR11" s="132">
        <v>0</v>
      </c>
      <c r="AS11" s="131">
        <v>0</v>
      </c>
      <c r="AT11" s="132">
        <v>0</v>
      </c>
    </row>
    <row r="12" spans="1:46" x14ac:dyDescent="0.2">
      <c r="A12" s="145">
        <v>1190</v>
      </c>
      <c r="B12" s="141" t="s">
        <v>10</v>
      </c>
      <c r="C12" s="129">
        <f t="shared" si="1"/>
        <v>4607247.62</v>
      </c>
      <c r="D12" s="130">
        <f t="shared" si="2"/>
        <v>4359778.9399999995</v>
      </c>
      <c r="E12" s="149">
        <v>0</v>
      </c>
      <c r="F12" s="132">
        <v>0</v>
      </c>
      <c r="G12" s="131">
        <v>0</v>
      </c>
      <c r="H12" s="132">
        <v>0</v>
      </c>
      <c r="I12" s="131">
        <v>4244003.9400000004</v>
      </c>
      <c r="J12" s="132">
        <v>4009778.94</v>
      </c>
      <c r="K12" s="131">
        <v>0</v>
      </c>
      <c r="L12" s="132">
        <v>0</v>
      </c>
      <c r="M12" s="131">
        <v>0</v>
      </c>
      <c r="N12" s="132">
        <v>0</v>
      </c>
      <c r="O12" s="131">
        <v>0</v>
      </c>
      <c r="P12" s="132">
        <v>0</v>
      </c>
      <c r="Q12" s="131">
        <v>0</v>
      </c>
      <c r="R12" s="132">
        <v>0</v>
      </c>
      <c r="S12" s="131">
        <v>0</v>
      </c>
      <c r="T12" s="132">
        <v>0</v>
      </c>
      <c r="U12" s="131">
        <v>0</v>
      </c>
      <c r="V12" s="132">
        <v>0</v>
      </c>
      <c r="W12" s="131">
        <v>0</v>
      </c>
      <c r="X12" s="132">
        <v>0</v>
      </c>
      <c r="Y12" s="131">
        <v>0</v>
      </c>
      <c r="Z12" s="132">
        <v>0</v>
      </c>
      <c r="AA12" s="131">
        <v>0</v>
      </c>
      <c r="AB12" s="132">
        <v>0</v>
      </c>
      <c r="AC12" s="131">
        <v>0</v>
      </c>
      <c r="AD12" s="132">
        <v>0</v>
      </c>
      <c r="AE12" s="131">
        <v>0</v>
      </c>
      <c r="AF12" s="132">
        <v>0</v>
      </c>
      <c r="AG12" s="131">
        <v>0</v>
      </c>
      <c r="AH12" s="132">
        <v>0</v>
      </c>
      <c r="AI12" s="131">
        <v>0</v>
      </c>
      <c r="AJ12" s="132">
        <v>0</v>
      </c>
      <c r="AK12" s="131">
        <v>363243.68</v>
      </c>
      <c r="AL12" s="132" t="s">
        <v>170</v>
      </c>
      <c r="AM12" s="131">
        <v>0</v>
      </c>
      <c r="AN12" s="132">
        <v>0</v>
      </c>
      <c r="AO12" s="131">
        <v>0</v>
      </c>
      <c r="AP12" s="132">
        <v>0</v>
      </c>
      <c r="AQ12" s="131">
        <v>0</v>
      </c>
      <c r="AR12" s="132">
        <v>0</v>
      </c>
      <c r="AS12" s="131">
        <v>0</v>
      </c>
      <c r="AT12" s="132">
        <v>0</v>
      </c>
    </row>
    <row r="13" spans="1:46" s="5" customFormat="1" x14ac:dyDescent="0.2">
      <c r="A13" s="144">
        <v>1200</v>
      </c>
      <c r="B13" s="140" t="s">
        <v>11</v>
      </c>
      <c r="C13" s="133">
        <f>+E13+G13+I13+K13+M13+O13+Q13+S13+U13+W13+Y13+AA13+AC13+AE13+AG13+AI13+AK13+AM13+AO13+AQ13+AS13</f>
        <v>7521881304.7799988</v>
      </c>
      <c r="D13" s="134">
        <f>+F13+H13+J13+L13+N13+P13+R13+T13+V13+X13+Z13+AB13+AD13+AF13+AH13+AJ13+AL13+AN13+AP13+AR13+AT13</f>
        <v>7168413385.9099989</v>
      </c>
      <c r="E13" s="148">
        <v>68945028.540000007</v>
      </c>
      <c r="F13" s="128">
        <v>64088010.590000004</v>
      </c>
      <c r="G13" s="127">
        <v>7086103.3199999994</v>
      </c>
      <c r="H13" s="128">
        <v>7921433.3899999997</v>
      </c>
      <c r="I13" s="127">
        <v>6337592740.1499996</v>
      </c>
      <c r="J13" s="128">
        <v>6016088858.1599979</v>
      </c>
      <c r="K13" s="127">
        <v>24382546.530000001</v>
      </c>
      <c r="L13" s="128">
        <v>23275125.77</v>
      </c>
      <c r="M13" s="127">
        <v>108685550.41000001</v>
      </c>
      <c r="N13" s="128">
        <v>88564969.480000004</v>
      </c>
      <c r="O13" s="127">
        <v>781421.59000000032</v>
      </c>
      <c r="P13" s="128">
        <v>781421.59000000032</v>
      </c>
      <c r="Q13" s="127">
        <v>92579293.339999989</v>
      </c>
      <c r="R13" s="128">
        <v>64149402.619999997</v>
      </c>
      <c r="S13" s="127">
        <v>7470248.4200000009</v>
      </c>
      <c r="T13" s="128">
        <v>7676121.4100000001</v>
      </c>
      <c r="U13" s="127">
        <v>6399871.9000000004</v>
      </c>
      <c r="V13" s="128">
        <v>6275963.8100000005</v>
      </c>
      <c r="W13" s="127">
        <v>141898443.25</v>
      </c>
      <c r="X13" s="128">
        <v>142330428.22</v>
      </c>
      <c r="Y13" s="127">
        <v>4512734.4799999995</v>
      </c>
      <c r="Z13" s="128">
        <v>4230946</v>
      </c>
      <c r="AA13" s="127">
        <v>9258268.8399999999</v>
      </c>
      <c r="AB13" s="128">
        <v>9725311.9299999997</v>
      </c>
      <c r="AC13" s="127">
        <v>277160722.96000004</v>
      </c>
      <c r="AD13" s="128">
        <v>279107059.87</v>
      </c>
      <c r="AE13" s="127">
        <v>32674930.800000004</v>
      </c>
      <c r="AF13" s="128">
        <v>32948552.170000002</v>
      </c>
      <c r="AG13" s="127">
        <v>21338457.710000001</v>
      </c>
      <c r="AH13" s="128">
        <v>22234376.530000001</v>
      </c>
      <c r="AI13" s="127">
        <v>194277906.82999998</v>
      </c>
      <c r="AJ13" s="128">
        <v>184634664.71000001</v>
      </c>
      <c r="AK13" s="127">
        <v>30426034.299999997</v>
      </c>
      <c r="AL13" s="128" t="s">
        <v>171</v>
      </c>
      <c r="AM13" s="127">
        <v>153574311.87</v>
      </c>
      <c r="AN13" s="128">
        <v>189628356.02000001</v>
      </c>
      <c r="AO13" s="127">
        <v>2593323.0099999998</v>
      </c>
      <c r="AP13" s="128">
        <v>1439709.6</v>
      </c>
      <c r="AQ13" s="127">
        <v>243366.53000000003</v>
      </c>
      <c r="AR13" s="128">
        <v>333008.64000000001</v>
      </c>
      <c r="AS13" s="127">
        <v>0</v>
      </c>
      <c r="AT13" s="128">
        <v>0</v>
      </c>
    </row>
    <row r="14" spans="1:46" x14ac:dyDescent="0.2">
      <c r="A14" s="145">
        <v>1210</v>
      </c>
      <c r="B14" s="141" t="s">
        <v>12</v>
      </c>
      <c r="C14" s="129">
        <f t="shared" ref="C14:C22" si="3">+E14+G14+I14+K14+M14+O14+Q14+S14+U14+W14+Y14+AA14+AC14+AE14+AG14+AI14+AK14+AM14+AO14+AQ14+AS14</f>
        <v>2514077.21</v>
      </c>
      <c r="D14" s="130">
        <f t="shared" ref="D14:D22" si="4">+F14+H14+J14+L14+N14+P14+R14+T14+V14+X14+Z14+AB14+AD14+AF14+AH14+AJ14+AL14+AN14+AP14+AR14+AT14</f>
        <v>2514077.21</v>
      </c>
      <c r="E14" s="149">
        <v>0</v>
      </c>
      <c r="F14" s="132">
        <v>0</v>
      </c>
      <c r="G14" s="131">
        <v>0</v>
      </c>
      <c r="H14" s="132">
        <v>0</v>
      </c>
      <c r="I14" s="131">
        <v>0</v>
      </c>
      <c r="J14" s="132">
        <v>0</v>
      </c>
      <c r="K14" s="131">
        <v>0</v>
      </c>
      <c r="L14" s="132">
        <v>0</v>
      </c>
      <c r="M14" s="131">
        <v>0</v>
      </c>
      <c r="N14" s="132">
        <v>0</v>
      </c>
      <c r="O14" s="131">
        <v>0</v>
      </c>
      <c r="P14" s="132">
        <v>0</v>
      </c>
      <c r="Q14" s="131">
        <v>0</v>
      </c>
      <c r="R14" s="132">
        <v>0</v>
      </c>
      <c r="S14" s="131">
        <v>0</v>
      </c>
      <c r="T14" s="132">
        <v>0</v>
      </c>
      <c r="U14" s="131">
        <v>0</v>
      </c>
      <c r="V14" s="132">
        <v>0</v>
      </c>
      <c r="W14" s="131">
        <v>2514077.21</v>
      </c>
      <c r="X14" s="132">
        <v>2514077.21</v>
      </c>
      <c r="Y14" s="131">
        <v>0</v>
      </c>
      <c r="Z14" s="132">
        <v>0</v>
      </c>
      <c r="AA14" s="131">
        <v>0</v>
      </c>
      <c r="AB14" s="132">
        <v>0</v>
      </c>
      <c r="AC14" s="131">
        <v>0</v>
      </c>
      <c r="AD14" s="132">
        <v>0</v>
      </c>
      <c r="AE14" s="131">
        <v>0</v>
      </c>
      <c r="AF14" s="132">
        <v>0</v>
      </c>
      <c r="AG14" s="131">
        <v>0</v>
      </c>
      <c r="AH14" s="132">
        <v>0</v>
      </c>
      <c r="AI14" s="131">
        <v>0</v>
      </c>
      <c r="AJ14" s="132">
        <v>0</v>
      </c>
      <c r="AK14" s="131">
        <v>0</v>
      </c>
      <c r="AL14" s="132">
        <v>0</v>
      </c>
      <c r="AM14" s="131">
        <v>0</v>
      </c>
      <c r="AN14" s="132">
        <v>0</v>
      </c>
      <c r="AO14" s="131">
        <v>0</v>
      </c>
      <c r="AP14" s="132">
        <v>0</v>
      </c>
      <c r="AQ14" s="131">
        <v>0</v>
      </c>
      <c r="AR14" s="132">
        <v>0</v>
      </c>
      <c r="AS14" s="131">
        <v>0</v>
      </c>
      <c r="AT14" s="132">
        <v>0</v>
      </c>
    </row>
    <row r="15" spans="1:46" x14ac:dyDescent="0.2">
      <c r="A15" s="145">
        <v>1220</v>
      </c>
      <c r="B15" s="141" t="s">
        <v>13</v>
      </c>
      <c r="C15" s="129">
        <f t="shared" si="3"/>
        <v>434152744.09000003</v>
      </c>
      <c r="D15" s="130">
        <f t="shared" si="4"/>
        <v>429877002.62</v>
      </c>
      <c r="E15" s="149">
        <v>70000</v>
      </c>
      <c r="F15" s="132">
        <v>50000</v>
      </c>
      <c r="G15" s="131">
        <v>0</v>
      </c>
      <c r="H15" s="132">
        <v>0</v>
      </c>
      <c r="I15" s="131">
        <v>0</v>
      </c>
      <c r="J15" s="132">
        <v>0</v>
      </c>
      <c r="K15" s="131">
        <v>25922</v>
      </c>
      <c r="L15" s="132">
        <v>25922</v>
      </c>
      <c r="M15" s="131">
        <v>0</v>
      </c>
      <c r="N15" s="132">
        <v>0</v>
      </c>
      <c r="O15" s="131">
        <v>0</v>
      </c>
      <c r="P15" s="132">
        <v>0</v>
      </c>
      <c r="Q15" s="131">
        <v>0</v>
      </c>
      <c r="R15" s="132">
        <v>0</v>
      </c>
      <c r="S15" s="131">
        <v>0</v>
      </c>
      <c r="T15" s="132">
        <v>0</v>
      </c>
      <c r="U15" s="131">
        <v>0</v>
      </c>
      <c r="V15" s="132">
        <v>0</v>
      </c>
      <c r="W15" s="131">
        <v>0</v>
      </c>
      <c r="X15" s="132">
        <v>0</v>
      </c>
      <c r="Y15" s="131">
        <v>0</v>
      </c>
      <c r="Z15" s="132">
        <v>0</v>
      </c>
      <c r="AA15" s="131">
        <v>0</v>
      </c>
      <c r="AB15" s="132">
        <v>0</v>
      </c>
      <c r="AC15" s="131">
        <v>197181137.34</v>
      </c>
      <c r="AD15" s="132">
        <v>201747039.97999999</v>
      </c>
      <c r="AE15" s="131">
        <v>0</v>
      </c>
      <c r="AF15" s="132">
        <v>0</v>
      </c>
      <c r="AG15" s="131">
        <v>386100.68</v>
      </c>
      <c r="AH15" s="132">
        <v>386100.68</v>
      </c>
      <c r="AI15" s="131">
        <v>236489584.06999999</v>
      </c>
      <c r="AJ15" s="132">
        <v>227667939.96000001</v>
      </c>
      <c r="AK15" s="131">
        <v>0</v>
      </c>
      <c r="AL15" s="132">
        <v>0</v>
      </c>
      <c r="AM15" s="131">
        <v>0</v>
      </c>
      <c r="AN15" s="132">
        <v>0</v>
      </c>
      <c r="AO15" s="131">
        <v>0</v>
      </c>
      <c r="AP15" s="132">
        <v>0</v>
      </c>
      <c r="AQ15" s="131">
        <v>0</v>
      </c>
      <c r="AR15" s="132">
        <v>0</v>
      </c>
      <c r="AS15" s="131">
        <v>0</v>
      </c>
      <c r="AT15" s="132">
        <v>0</v>
      </c>
    </row>
    <row r="16" spans="1:46" x14ac:dyDescent="0.2">
      <c r="A16" s="145">
        <v>1230</v>
      </c>
      <c r="B16" s="141" t="s">
        <v>14</v>
      </c>
      <c r="C16" s="129">
        <f t="shared" si="3"/>
        <v>13877375181.409998</v>
      </c>
      <c r="D16" s="130">
        <f t="shared" si="4"/>
        <v>13144432271.669998</v>
      </c>
      <c r="E16" s="149">
        <v>78466690.75</v>
      </c>
      <c r="F16" s="132">
        <v>72436176.469999999</v>
      </c>
      <c r="G16" s="131">
        <v>0</v>
      </c>
      <c r="H16" s="132">
        <v>0</v>
      </c>
      <c r="I16" s="131">
        <v>13140062448.379999</v>
      </c>
      <c r="J16" s="132">
        <v>12425634653.73</v>
      </c>
      <c r="K16" s="131">
        <v>24764626.140000001</v>
      </c>
      <c r="L16" s="132">
        <v>22338658.140000001</v>
      </c>
      <c r="M16" s="131">
        <v>84266939.780000001</v>
      </c>
      <c r="N16" s="132">
        <v>69034958.590000004</v>
      </c>
      <c r="O16" s="131">
        <v>0</v>
      </c>
      <c r="P16" s="132">
        <v>0</v>
      </c>
      <c r="Q16" s="131">
        <v>75493865.469999999</v>
      </c>
      <c r="R16" s="132">
        <v>49969207.140000001</v>
      </c>
      <c r="S16" s="131">
        <v>0</v>
      </c>
      <c r="T16" s="132">
        <v>0</v>
      </c>
      <c r="U16" s="131">
        <v>0</v>
      </c>
      <c r="V16" s="132">
        <v>0</v>
      </c>
      <c r="W16" s="131">
        <v>236800367.53</v>
      </c>
      <c r="X16" s="132">
        <v>231531138.34</v>
      </c>
      <c r="Y16" s="131">
        <v>1238475.22</v>
      </c>
      <c r="Z16" s="132">
        <v>1238475.22</v>
      </c>
      <c r="AA16" s="131">
        <v>549429.13</v>
      </c>
      <c r="AB16" s="132">
        <v>549429.13</v>
      </c>
      <c r="AC16" s="131">
        <v>42818564.380000003</v>
      </c>
      <c r="AD16" s="132">
        <v>42225839.739999995</v>
      </c>
      <c r="AE16" s="131">
        <v>14459914.49</v>
      </c>
      <c r="AF16" s="132">
        <v>14459914.49</v>
      </c>
      <c r="AG16" s="131">
        <v>21798952.440000001</v>
      </c>
      <c r="AH16" s="132">
        <v>22611614.289999999</v>
      </c>
      <c r="AI16" s="131">
        <v>0</v>
      </c>
      <c r="AJ16" s="132">
        <v>0</v>
      </c>
      <c r="AK16" s="131">
        <v>0</v>
      </c>
      <c r="AL16" s="132" t="s">
        <v>172</v>
      </c>
      <c r="AM16" s="131">
        <v>156358826.91</v>
      </c>
      <c r="AN16" s="132">
        <v>191020613.53999999</v>
      </c>
      <c r="AO16" s="131">
        <v>296080.78999999998</v>
      </c>
      <c r="AP16" s="132">
        <v>296080.78999999998</v>
      </c>
      <c r="AQ16" s="131">
        <v>0</v>
      </c>
      <c r="AR16" s="132">
        <v>0</v>
      </c>
      <c r="AS16" s="131">
        <v>0</v>
      </c>
      <c r="AT16" s="132">
        <v>0</v>
      </c>
    </row>
    <row r="17" spans="1:46" x14ac:dyDescent="0.2">
      <c r="A17" s="145">
        <v>1240</v>
      </c>
      <c r="B17" s="141" t="s">
        <v>15</v>
      </c>
      <c r="C17" s="129">
        <f t="shared" si="3"/>
        <v>703516843.94999981</v>
      </c>
      <c r="D17" s="130">
        <f t="shared" si="4"/>
        <v>651338823.63999987</v>
      </c>
      <c r="E17" s="149">
        <v>37000643.270000003</v>
      </c>
      <c r="F17" s="132">
        <v>34142467.520000003</v>
      </c>
      <c r="G17" s="131">
        <v>14831271.369999999</v>
      </c>
      <c r="H17" s="132">
        <v>14358000.210000001</v>
      </c>
      <c r="I17" s="131">
        <v>384065704.75</v>
      </c>
      <c r="J17" s="132">
        <v>373598428.54999995</v>
      </c>
      <c r="K17" s="131">
        <v>4492476.45</v>
      </c>
      <c r="L17" s="132">
        <v>4920732.7700000005</v>
      </c>
      <c r="M17" s="131">
        <v>30539797.710000001</v>
      </c>
      <c r="N17" s="132">
        <v>24941375.190000001</v>
      </c>
      <c r="O17" s="131">
        <v>3190989.97</v>
      </c>
      <c r="P17" s="132">
        <v>3190989.97</v>
      </c>
      <c r="Q17" s="131">
        <v>20874239.449999999</v>
      </c>
      <c r="R17" s="132">
        <v>16235281.359999999</v>
      </c>
      <c r="S17" s="131">
        <v>16780939.09</v>
      </c>
      <c r="T17" s="132">
        <v>15541763.6</v>
      </c>
      <c r="U17" s="131">
        <v>7062031.5499999998</v>
      </c>
      <c r="V17" s="132">
        <v>6836476.1399999997</v>
      </c>
      <c r="W17" s="131">
        <v>18276176.82</v>
      </c>
      <c r="X17" s="132">
        <v>12431343.789999999</v>
      </c>
      <c r="Y17" s="131">
        <v>4402033.68</v>
      </c>
      <c r="Z17" s="132">
        <v>4012566.86</v>
      </c>
      <c r="AA17" s="131">
        <v>10397566.539999999</v>
      </c>
      <c r="AB17" s="132">
        <v>11850029.630000001</v>
      </c>
      <c r="AC17" s="131">
        <v>18793989.940000001</v>
      </c>
      <c r="AD17" s="132">
        <v>17103850.689999998</v>
      </c>
      <c r="AE17" s="131">
        <v>55172824.380000003</v>
      </c>
      <c r="AF17" s="132">
        <v>46145467.630000003</v>
      </c>
      <c r="AG17" s="131">
        <v>1735179.66</v>
      </c>
      <c r="AH17" s="132">
        <v>1723179.26</v>
      </c>
      <c r="AI17" s="131">
        <v>4319020.79</v>
      </c>
      <c r="AJ17" s="132">
        <v>4319020.79</v>
      </c>
      <c r="AK17" s="131">
        <v>66982359.130000003</v>
      </c>
      <c r="AL17" s="132" t="s">
        <v>173</v>
      </c>
      <c r="AM17" s="131">
        <v>0</v>
      </c>
      <c r="AN17" s="132">
        <v>0</v>
      </c>
      <c r="AO17" s="131">
        <v>4245784.76</v>
      </c>
      <c r="AP17" s="132">
        <v>4091262.68</v>
      </c>
      <c r="AQ17" s="131">
        <v>353814.64</v>
      </c>
      <c r="AR17" s="132">
        <v>350614.64</v>
      </c>
      <c r="AS17" s="131">
        <v>0</v>
      </c>
      <c r="AT17" s="132">
        <v>0</v>
      </c>
    </row>
    <row r="18" spans="1:46" x14ac:dyDescent="0.2">
      <c r="A18" s="145">
        <v>1250</v>
      </c>
      <c r="B18" s="141" t="s">
        <v>16</v>
      </c>
      <c r="C18" s="129">
        <f t="shared" si="3"/>
        <v>75394739.519999996</v>
      </c>
      <c r="D18" s="130">
        <f t="shared" si="4"/>
        <v>65133489.269999996</v>
      </c>
      <c r="E18" s="149">
        <v>19087.8</v>
      </c>
      <c r="F18" s="132">
        <v>19087.8</v>
      </c>
      <c r="G18" s="131">
        <v>571568.56999999995</v>
      </c>
      <c r="H18" s="132">
        <v>558588.75</v>
      </c>
      <c r="I18" s="131">
        <v>59808406.490000002</v>
      </c>
      <c r="J18" s="132">
        <v>54263874.880000003</v>
      </c>
      <c r="K18" s="131">
        <v>0</v>
      </c>
      <c r="L18" s="132">
        <v>8732.4</v>
      </c>
      <c r="M18" s="131">
        <v>0</v>
      </c>
      <c r="N18" s="132">
        <v>0</v>
      </c>
      <c r="O18" s="131">
        <v>33635.94</v>
      </c>
      <c r="P18" s="132">
        <v>33635.94</v>
      </c>
      <c r="Q18" s="131">
        <v>4365086.43</v>
      </c>
      <c r="R18" s="132">
        <v>2158856.35</v>
      </c>
      <c r="S18" s="131">
        <v>39269</v>
      </c>
      <c r="T18" s="132">
        <v>39269</v>
      </c>
      <c r="U18" s="131">
        <v>261521.12</v>
      </c>
      <c r="V18" s="132">
        <v>216930.44</v>
      </c>
      <c r="W18" s="131">
        <v>637584.17000000004</v>
      </c>
      <c r="X18" s="132">
        <v>620555.23</v>
      </c>
      <c r="Y18" s="131">
        <v>3005197.44</v>
      </c>
      <c r="Z18" s="132">
        <v>2616694.13</v>
      </c>
      <c r="AA18" s="131">
        <v>426880</v>
      </c>
      <c r="AB18" s="132">
        <v>426880</v>
      </c>
      <c r="AC18" s="131">
        <v>1079210.3600000001</v>
      </c>
      <c r="AD18" s="132">
        <v>914791.96000000008</v>
      </c>
      <c r="AE18" s="131">
        <v>59137.97</v>
      </c>
      <c r="AF18" s="132">
        <v>59137.97</v>
      </c>
      <c r="AG18" s="131">
        <v>183715.78</v>
      </c>
      <c r="AH18" s="132">
        <v>176535.38</v>
      </c>
      <c r="AI18" s="131">
        <v>353123.28</v>
      </c>
      <c r="AJ18" s="132">
        <v>353123.28</v>
      </c>
      <c r="AK18" s="131">
        <v>2875489.76</v>
      </c>
      <c r="AL18" s="132" t="s">
        <v>174</v>
      </c>
      <c r="AM18" s="131">
        <v>0</v>
      </c>
      <c r="AN18" s="132">
        <v>0</v>
      </c>
      <c r="AO18" s="131">
        <v>1675825.41</v>
      </c>
      <c r="AP18" s="132">
        <v>270653</v>
      </c>
      <c r="AQ18" s="131">
        <v>0</v>
      </c>
      <c r="AR18" s="132">
        <v>0</v>
      </c>
      <c r="AS18" s="131">
        <v>0</v>
      </c>
      <c r="AT18" s="132">
        <v>0</v>
      </c>
    </row>
    <row r="19" spans="1:46" ht="22.5" x14ac:dyDescent="0.2">
      <c r="A19" s="145">
        <v>1260</v>
      </c>
      <c r="B19" s="141" t="s">
        <v>46</v>
      </c>
      <c r="C19" s="129">
        <f t="shared" si="3"/>
        <v>-7558112764.1999998</v>
      </c>
      <c r="D19" s="130">
        <f t="shared" si="4"/>
        <v>-7039708768.2600012</v>
      </c>
      <c r="E19" s="149">
        <v>-46611393.280000001</v>
      </c>
      <c r="F19" s="132">
        <v>-42559721.200000003</v>
      </c>
      <c r="G19" s="131">
        <v>8316736.6200000001</v>
      </c>
      <c r="H19" s="132">
        <v>6995155.5700000003</v>
      </c>
      <c r="I19" s="131">
        <v>-7257516811.7299995</v>
      </c>
      <c r="J19" s="132">
        <v>-6848798521.2799997</v>
      </c>
      <c r="K19" s="131">
        <v>-4900478.0600000005</v>
      </c>
      <c r="L19" s="132">
        <v>-4018919.54</v>
      </c>
      <c r="M19" s="131">
        <v>-6121187.0800000001</v>
      </c>
      <c r="N19" s="132">
        <v>-5411364.2999999998</v>
      </c>
      <c r="O19" s="131">
        <v>-2443204.3199999998</v>
      </c>
      <c r="P19" s="132">
        <v>-2443204.3199999998</v>
      </c>
      <c r="Q19" s="131">
        <v>-8153898.0099999998</v>
      </c>
      <c r="R19" s="132">
        <v>4213942.2300000004</v>
      </c>
      <c r="S19" s="131">
        <v>-9369125.8699999992</v>
      </c>
      <c r="T19" s="132">
        <v>-7924077.3899999997</v>
      </c>
      <c r="U19" s="131">
        <v>-923680.77</v>
      </c>
      <c r="V19" s="132">
        <v>-777442.77</v>
      </c>
      <c r="W19" s="131">
        <v>-116990342.12</v>
      </c>
      <c r="X19" s="132">
        <v>-105402265.98999999</v>
      </c>
      <c r="Y19" s="131">
        <v>5621781.75</v>
      </c>
      <c r="Z19" s="132">
        <v>5001553.76</v>
      </c>
      <c r="AA19" s="131">
        <v>-3362304.83</v>
      </c>
      <c r="AB19" s="132">
        <v>-3362304.83</v>
      </c>
      <c r="AC19" s="131">
        <v>-26047420.84</v>
      </c>
      <c r="AD19" s="132">
        <v>-22657136.789999999</v>
      </c>
      <c r="AE19" s="131">
        <v>-37016946.039999999</v>
      </c>
      <c r="AF19" s="132">
        <v>27715967.920000002</v>
      </c>
      <c r="AG19" s="131">
        <v>-2784837.68</v>
      </c>
      <c r="AH19" s="132">
        <v>-2682548.09</v>
      </c>
      <c r="AI19" s="131">
        <v>-3858506.25</v>
      </c>
      <c r="AJ19" s="132">
        <v>-3375948.8099999996</v>
      </c>
      <c r="AK19" s="131">
        <v>-39431814.590000004</v>
      </c>
      <c r="AL19" s="132" t="s">
        <v>175</v>
      </c>
      <c r="AM19" s="131">
        <v>-2784515.04</v>
      </c>
      <c r="AN19" s="132">
        <v>-1392257.52</v>
      </c>
      <c r="AO19" s="131">
        <v>-3624367.95</v>
      </c>
      <c r="AP19" s="132">
        <v>3218286.87</v>
      </c>
      <c r="AQ19" s="131">
        <v>-110448.11</v>
      </c>
      <c r="AR19" s="132">
        <v>0</v>
      </c>
      <c r="AS19" s="131">
        <v>0</v>
      </c>
      <c r="AT19" s="132">
        <v>0</v>
      </c>
    </row>
    <row r="20" spans="1:46" x14ac:dyDescent="0.2">
      <c r="A20" s="145">
        <v>1270</v>
      </c>
      <c r="B20" s="141" t="s">
        <v>17</v>
      </c>
      <c r="C20" s="129">
        <f t="shared" si="3"/>
        <v>57942834.600000001</v>
      </c>
      <c r="D20" s="130">
        <f t="shared" si="4"/>
        <v>53463378.969999999</v>
      </c>
      <c r="E20" s="149">
        <v>0</v>
      </c>
      <c r="F20" s="132">
        <v>0</v>
      </c>
      <c r="G20" s="131">
        <v>0</v>
      </c>
      <c r="H20" s="132">
        <v>0</v>
      </c>
      <c r="I20" s="131">
        <v>11172992.26</v>
      </c>
      <c r="J20" s="132">
        <v>11390422.279999999</v>
      </c>
      <c r="K20" s="131">
        <v>0</v>
      </c>
      <c r="L20" s="132">
        <v>0</v>
      </c>
      <c r="M20" s="131">
        <v>0</v>
      </c>
      <c r="N20" s="132">
        <v>0</v>
      </c>
      <c r="O20" s="131">
        <v>0</v>
      </c>
      <c r="P20" s="132">
        <v>0</v>
      </c>
      <c r="Q20" s="131">
        <v>0</v>
      </c>
      <c r="R20" s="132">
        <v>0</v>
      </c>
      <c r="S20" s="131">
        <v>19166.2</v>
      </c>
      <c r="T20" s="132">
        <v>19166.2</v>
      </c>
      <c r="U20" s="131">
        <v>0</v>
      </c>
      <c r="V20" s="132">
        <v>0</v>
      </c>
      <c r="W20" s="131">
        <v>660579.64</v>
      </c>
      <c r="X20" s="132">
        <v>635579.64</v>
      </c>
      <c r="Y20" s="131">
        <v>1488809.89</v>
      </c>
      <c r="Z20" s="132">
        <v>1364763.55</v>
      </c>
      <c r="AA20" s="131">
        <v>1246698</v>
      </c>
      <c r="AB20" s="132">
        <v>261278</v>
      </c>
      <c r="AC20" s="131">
        <v>43335241.780000001</v>
      </c>
      <c r="AD20" s="132">
        <v>39772674.289999999</v>
      </c>
      <c r="AE20" s="131">
        <v>0</v>
      </c>
      <c r="AF20" s="132">
        <v>0</v>
      </c>
      <c r="AG20" s="131">
        <v>19346.830000000002</v>
      </c>
      <c r="AH20" s="132">
        <v>19495.009999999998</v>
      </c>
      <c r="AI20" s="131">
        <v>0</v>
      </c>
      <c r="AJ20" s="132">
        <v>0</v>
      </c>
      <c r="AK20" s="131">
        <v>0</v>
      </c>
      <c r="AL20" s="132">
        <v>0</v>
      </c>
      <c r="AM20" s="131">
        <v>0</v>
      </c>
      <c r="AN20" s="132">
        <v>0</v>
      </c>
      <c r="AO20" s="131">
        <v>0</v>
      </c>
      <c r="AP20" s="132">
        <v>0</v>
      </c>
      <c r="AQ20" s="131">
        <v>0</v>
      </c>
      <c r="AR20" s="132">
        <v>0</v>
      </c>
      <c r="AS20" s="131">
        <v>0</v>
      </c>
      <c r="AT20" s="132">
        <v>0</v>
      </c>
    </row>
    <row r="21" spans="1:46" x14ac:dyDescent="0.2">
      <c r="A21" s="145">
        <v>1280</v>
      </c>
      <c r="B21" s="141" t="s">
        <v>47</v>
      </c>
      <c r="C21" s="129">
        <f t="shared" si="3"/>
        <v>-43025315.060000002</v>
      </c>
      <c r="D21" s="130">
        <f t="shared" si="4"/>
        <v>-44329470.509999998</v>
      </c>
      <c r="E21" s="149">
        <v>0</v>
      </c>
      <c r="F21" s="132">
        <v>0</v>
      </c>
      <c r="G21" s="131">
        <v>0</v>
      </c>
      <c r="H21" s="132">
        <v>0</v>
      </c>
      <c r="I21" s="131">
        <v>0</v>
      </c>
      <c r="J21" s="132">
        <v>0</v>
      </c>
      <c r="K21" s="131">
        <v>0</v>
      </c>
      <c r="L21" s="132">
        <v>0</v>
      </c>
      <c r="M21" s="131">
        <v>0</v>
      </c>
      <c r="N21" s="132">
        <v>0</v>
      </c>
      <c r="O21" s="131">
        <v>0</v>
      </c>
      <c r="P21" s="132">
        <v>0</v>
      </c>
      <c r="Q21" s="131">
        <v>0</v>
      </c>
      <c r="R21" s="132">
        <v>0</v>
      </c>
      <c r="S21" s="131">
        <v>0</v>
      </c>
      <c r="T21" s="132">
        <v>0</v>
      </c>
      <c r="U21" s="131">
        <v>0</v>
      </c>
      <c r="V21" s="132">
        <v>0</v>
      </c>
      <c r="W21" s="131">
        <v>0</v>
      </c>
      <c r="X21" s="132">
        <v>0</v>
      </c>
      <c r="Y21" s="131">
        <v>0</v>
      </c>
      <c r="Z21" s="132">
        <v>0</v>
      </c>
      <c r="AA21" s="131">
        <v>0</v>
      </c>
      <c r="AB21" s="132">
        <v>0</v>
      </c>
      <c r="AC21" s="131">
        <v>0</v>
      </c>
      <c r="AD21" s="132">
        <v>0</v>
      </c>
      <c r="AE21" s="131">
        <v>0</v>
      </c>
      <c r="AF21" s="132">
        <v>0</v>
      </c>
      <c r="AG21" s="131">
        <v>0</v>
      </c>
      <c r="AH21" s="132">
        <v>0</v>
      </c>
      <c r="AI21" s="131">
        <v>-43025315.060000002</v>
      </c>
      <c r="AJ21" s="132">
        <v>-44329470.509999998</v>
      </c>
      <c r="AK21" s="131">
        <v>0</v>
      </c>
      <c r="AL21" s="132">
        <v>0</v>
      </c>
      <c r="AM21" s="131">
        <v>0</v>
      </c>
      <c r="AN21" s="132">
        <v>0</v>
      </c>
      <c r="AO21" s="131">
        <v>0</v>
      </c>
      <c r="AP21" s="132">
        <v>0</v>
      </c>
      <c r="AQ21" s="131">
        <v>0</v>
      </c>
      <c r="AR21" s="132">
        <v>0</v>
      </c>
      <c r="AS21" s="131">
        <v>0</v>
      </c>
      <c r="AT21" s="132">
        <v>0</v>
      </c>
    </row>
    <row r="22" spans="1:46" x14ac:dyDescent="0.2">
      <c r="A22" s="145">
        <v>1290</v>
      </c>
      <c r="B22" s="141" t="s">
        <v>18</v>
      </c>
      <c r="C22" s="129">
        <f t="shared" si="3"/>
        <v>0</v>
      </c>
      <c r="D22" s="130">
        <f t="shared" si="4"/>
        <v>0</v>
      </c>
      <c r="E22" s="149">
        <v>0</v>
      </c>
      <c r="F22" s="132">
        <v>0</v>
      </c>
      <c r="G22" s="131">
        <v>0</v>
      </c>
      <c r="H22" s="132">
        <v>0</v>
      </c>
      <c r="I22" s="131">
        <v>0</v>
      </c>
      <c r="J22" s="132">
        <v>0</v>
      </c>
      <c r="K22" s="131">
        <v>0</v>
      </c>
      <c r="L22" s="132">
        <v>0</v>
      </c>
      <c r="M22" s="131">
        <v>0</v>
      </c>
      <c r="N22" s="132">
        <v>0</v>
      </c>
      <c r="O22" s="131">
        <v>0</v>
      </c>
      <c r="P22" s="132">
        <v>0</v>
      </c>
      <c r="Q22" s="131">
        <v>0</v>
      </c>
      <c r="R22" s="132">
        <v>0</v>
      </c>
      <c r="S22" s="131">
        <v>0</v>
      </c>
      <c r="T22" s="132">
        <v>0</v>
      </c>
      <c r="U22" s="131">
        <v>0</v>
      </c>
      <c r="V22" s="132">
        <v>0</v>
      </c>
      <c r="W22" s="131">
        <v>0</v>
      </c>
      <c r="X22" s="132">
        <v>0</v>
      </c>
      <c r="Y22" s="131">
        <v>0</v>
      </c>
      <c r="Z22" s="132">
        <v>0</v>
      </c>
      <c r="AA22" s="131">
        <v>0</v>
      </c>
      <c r="AB22" s="132">
        <v>0</v>
      </c>
      <c r="AC22" s="131">
        <v>0</v>
      </c>
      <c r="AD22" s="132">
        <v>0</v>
      </c>
      <c r="AE22" s="131">
        <v>0</v>
      </c>
      <c r="AF22" s="132">
        <v>0</v>
      </c>
      <c r="AG22" s="131">
        <v>0</v>
      </c>
      <c r="AH22" s="132">
        <v>0</v>
      </c>
      <c r="AI22" s="131">
        <v>0</v>
      </c>
      <c r="AJ22" s="132">
        <v>0</v>
      </c>
      <c r="AK22" s="131">
        <v>0</v>
      </c>
      <c r="AL22" s="132">
        <v>0</v>
      </c>
      <c r="AM22" s="131">
        <v>0</v>
      </c>
      <c r="AN22" s="132">
        <v>0</v>
      </c>
      <c r="AO22" s="131">
        <v>0</v>
      </c>
      <c r="AP22" s="132">
        <v>0</v>
      </c>
      <c r="AQ22" s="131">
        <v>0</v>
      </c>
      <c r="AR22" s="132">
        <v>0</v>
      </c>
      <c r="AS22" s="131">
        <v>0</v>
      </c>
      <c r="AT22" s="132">
        <v>0</v>
      </c>
    </row>
    <row r="23" spans="1:46" s="5" customFormat="1" x14ac:dyDescent="0.2">
      <c r="A23" s="144">
        <v>2000</v>
      </c>
      <c r="B23" s="140" t="s">
        <v>19</v>
      </c>
      <c r="C23" s="133">
        <f>+E23+G23+I23+K23+M23+O23+Q23+S23+U23+W23+Y23+AA23+AC23+AE23+AG23+AI23+AK23+AM23+AO23+AQ23+AS23</f>
        <v>876486533.26000011</v>
      </c>
      <c r="D23" s="134">
        <f>+F23+H23+J23+L23+N23+P23+R23+T23+V23+X23+Z23+AB23+AD23+AF23+AH23+AJ23+AL23+AN23+AP23+AR23+AT23</f>
        <v>778882510.8900001</v>
      </c>
      <c r="E23" s="148">
        <v>7881025.1299999999</v>
      </c>
      <c r="F23" s="128">
        <v>6515749.4900000002</v>
      </c>
      <c r="G23" s="127">
        <v>7689367.5700000003</v>
      </c>
      <c r="H23" s="128">
        <v>5713699.7400000002</v>
      </c>
      <c r="I23" s="127">
        <v>574515289.60000002</v>
      </c>
      <c r="J23" s="128">
        <v>396622053.23000002</v>
      </c>
      <c r="K23" s="127">
        <v>317991.74</v>
      </c>
      <c r="L23" s="128">
        <v>338261.07</v>
      </c>
      <c r="M23" s="127">
        <v>5075618.82</v>
      </c>
      <c r="N23" s="128">
        <v>1837693.72</v>
      </c>
      <c r="O23" s="127">
        <v>317862.84999999998</v>
      </c>
      <c r="P23" s="128">
        <v>317862.84999999998</v>
      </c>
      <c r="Q23" s="127">
        <v>803107.03999999992</v>
      </c>
      <c r="R23" s="128">
        <v>6649465.5800000001</v>
      </c>
      <c r="S23" s="127">
        <v>7426835.8700000001</v>
      </c>
      <c r="T23" s="128">
        <v>6942527.5599999996</v>
      </c>
      <c r="U23" s="127">
        <v>147635.81</v>
      </c>
      <c r="V23" s="128">
        <v>88444.52</v>
      </c>
      <c r="W23" s="127">
        <v>5424031.2300000004</v>
      </c>
      <c r="X23" s="128">
        <v>4271159.99</v>
      </c>
      <c r="Y23" s="127">
        <v>597256.76</v>
      </c>
      <c r="Z23" s="128">
        <v>594960.21</v>
      </c>
      <c r="AA23" s="127">
        <v>517767.92</v>
      </c>
      <c r="AB23" s="128">
        <v>504679.26</v>
      </c>
      <c r="AC23" s="127">
        <v>82841554.810000002</v>
      </c>
      <c r="AD23" s="128">
        <v>77996767.549999997</v>
      </c>
      <c r="AE23" s="127">
        <v>9261394.2200000007</v>
      </c>
      <c r="AF23" s="128">
        <v>3336613.85</v>
      </c>
      <c r="AG23" s="127">
        <v>75523.320000000007</v>
      </c>
      <c r="AH23" s="128">
        <v>348004.27</v>
      </c>
      <c r="AI23" s="127">
        <v>160958146.42000002</v>
      </c>
      <c r="AJ23" s="128">
        <v>152606497.94</v>
      </c>
      <c r="AK23" s="127">
        <v>2731323.93</v>
      </c>
      <c r="AL23" s="128" t="s">
        <v>176</v>
      </c>
      <c r="AM23" s="127">
        <v>983977.76</v>
      </c>
      <c r="AN23" s="128">
        <v>101956367.87</v>
      </c>
      <c r="AO23" s="127">
        <v>6815145.0700000003</v>
      </c>
      <c r="AP23" s="128">
        <v>6062662.5599999996</v>
      </c>
      <c r="AQ23" s="127">
        <v>2105677.84</v>
      </c>
      <c r="AR23" s="128">
        <v>2609610.1900000004</v>
      </c>
      <c r="AS23" s="127">
        <v>-0.45</v>
      </c>
      <c r="AT23" s="128">
        <v>0</v>
      </c>
    </row>
    <row r="24" spans="1:46" s="5" customFormat="1" x14ac:dyDescent="0.2">
      <c r="A24" s="144">
        <v>2100</v>
      </c>
      <c r="B24" s="140" t="s">
        <v>20</v>
      </c>
      <c r="C24" s="133">
        <f>+E24+G24+I24+K24+M24+O24+Q24+S24+U24+W24+Y24+AA24+AC24+AE24+AG24+AI24+AK24+AM24+AO24+AQ24+AS24</f>
        <v>554991340.68000007</v>
      </c>
      <c r="D24" s="134">
        <f>+F24+H24+J24+L24+N24+P24+R24+T24+V24+X24+Z24+AB24+AD24+AF24+AH24+AJ24+AL24+AN24+AP24+AR24+AT24</f>
        <v>469329378.81</v>
      </c>
      <c r="E24" s="148">
        <v>7881025.1299999999</v>
      </c>
      <c r="F24" s="128">
        <v>6515749.4900000002</v>
      </c>
      <c r="G24" s="127">
        <v>7637522.5800000001</v>
      </c>
      <c r="H24" s="128">
        <v>5713699.7400000002</v>
      </c>
      <c r="I24" s="127">
        <v>389164219.38</v>
      </c>
      <c r="J24" s="128">
        <v>216474008.38</v>
      </c>
      <c r="K24" s="127">
        <v>317991.74</v>
      </c>
      <c r="L24" s="128">
        <v>338261.07</v>
      </c>
      <c r="M24" s="127">
        <v>5075618.82</v>
      </c>
      <c r="N24" s="128">
        <v>1837693.72</v>
      </c>
      <c r="O24" s="127">
        <v>317862.84999999998</v>
      </c>
      <c r="P24" s="128">
        <v>317862.84999999998</v>
      </c>
      <c r="Q24" s="127">
        <v>803107.03999999992</v>
      </c>
      <c r="R24" s="128">
        <v>6649465.5800000001</v>
      </c>
      <c r="S24" s="127">
        <v>7426835.8700000001</v>
      </c>
      <c r="T24" s="128">
        <v>6942527.5599999996</v>
      </c>
      <c r="U24" s="127">
        <v>147635.81</v>
      </c>
      <c r="V24" s="128">
        <v>88444.52</v>
      </c>
      <c r="W24" s="127">
        <v>5424031.2300000004</v>
      </c>
      <c r="X24" s="128">
        <v>4271159.99</v>
      </c>
      <c r="Y24" s="127">
        <v>597256.76</v>
      </c>
      <c r="Z24" s="128">
        <v>594960.21</v>
      </c>
      <c r="AA24" s="127">
        <v>517767.92</v>
      </c>
      <c r="AB24" s="128">
        <v>504679.26</v>
      </c>
      <c r="AC24" s="127">
        <v>82841554.810000002</v>
      </c>
      <c r="AD24" s="128">
        <v>77996767.549999997</v>
      </c>
      <c r="AE24" s="127">
        <v>9261394.2200000007</v>
      </c>
      <c r="AF24" s="128">
        <v>3336613.85</v>
      </c>
      <c r="AG24" s="127">
        <v>75523.320000000007</v>
      </c>
      <c r="AH24" s="128">
        <v>348004.27</v>
      </c>
      <c r="AI24" s="127">
        <v>24865869.049999997</v>
      </c>
      <c r="AJ24" s="128">
        <v>23201410.709999997</v>
      </c>
      <c r="AK24" s="127">
        <v>2731323.93</v>
      </c>
      <c r="AL24" s="128" t="s">
        <v>176</v>
      </c>
      <c r="AM24" s="127">
        <v>983977.76</v>
      </c>
      <c r="AN24" s="128">
        <v>101956367.87</v>
      </c>
      <c r="AO24" s="127">
        <v>6815145.0700000003</v>
      </c>
      <c r="AP24" s="128">
        <v>6062662.5599999996</v>
      </c>
      <c r="AQ24" s="127">
        <v>2105677.84</v>
      </c>
      <c r="AR24" s="128">
        <v>2609610.19</v>
      </c>
      <c r="AS24" s="127">
        <v>-0.45</v>
      </c>
      <c r="AT24" s="128">
        <v>0</v>
      </c>
    </row>
    <row r="25" spans="1:46" x14ac:dyDescent="0.2">
      <c r="A25" s="145">
        <v>2110</v>
      </c>
      <c r="B25" s="141" t="s">
        <v>21</v>
      </c>
      <c r="C25" s="129">
        <f t="shared" ref="C25:C32" si="5">+E25+G25+I25+K25+M25+O25+Q25+S25+U25+W25+Y25+AA25+AC25+AE25+AG25+AI25+AK25+AM25+AO25+AQ25+AS25</f>
        <v>321988676.85999995</v>
      </c>
      <c r="D25" s="130">
        <f t="shared" ref="D25:D32" si="6">+F25+H25+J25+L25+N25+P25+R25+T25+V25+X25+Z25+AB25+AD25+AF25+AH25+AJ25+AL25+AN25+AP25+AR25+AT25</f>
        <v>386272161.57999998</v>
      </c>
      <c r="E25" s="149">
        <v>7881025.1299999999</v>
      </c>
      <c r="F25" s="132">
        <v>6508218.7000000002</v>
      </c>
      <c r="G25" s="131">
        <v>7508477.1299999999</v>
      </c>
      <c r="H25" s="132">
        <v>5713699.7400000002</v>
      </c>
      <c r="I25" s="131">
        <v>188422155.06999999</v>
      </c>
      <c r="J25" s="132">
        <v>170706741.44</v>
      </c>
      <c r="K25" s="131">
        <v>317991.74</v>
      </c>
      <c r="L25" s="132">
        <v>338261.07</v>
      </c>
      <c r="M25" s="131">
        <v>4127444.1</v>
      </c>
      <c r="N25" s="132">
        <v>1082922.5</v>
      </c>
      <c r="O25" s="131">
        <v>317862.84999999998</v>
      </c>
      <c r="P25" s="132">
        <v>317862.84999999998</v>
      </c>
      <c r="Q25" s="131">
        <v>750342.08</v>
      </c>
      <c r="R25" s="132">
        <v>818192.38</v>
      </c>
      <c r="S25" s="131">
        <v>4020658.24</v>
      </c>
      <c r="T25" s="132">
        <v>3559231.92</v>
      </c>
      <c r="U25" s="131">
        <v>147635.81</v>
      </c>
      <c r="V25" s="132">
        <v>88444.52</v>
      </c>
      <c r="W25" s="131">
        <v>5424031.2300000004</v>
      </c>
      <c r="X25" s="132">
        <v>4271159.99</v>
      </c>
      <c r="Y25" s="131">
        <v>597256.76</v>
      </c>
      <c r="Z25" s="132">
        <v>594960.21</v>
      </c>
      <c r="AA25" s="131">
        <v>120816.9</v>
      </c>
      <c r="AB25" s="132">
        <v>149888.6</v>
      </c>
      <c r="AC25" s="131">
        <v>57457888.710000001</v>
      </c>
      <c r="AD25" s="132">
        <v>55030098.100000001</v>
      </c>
      <c r="AE25" s="131">
        <v>9233634.9700000007</v>
      </c>
      <c r="AF25" s="132">
        <v>3251984.41</v>
      </c>
      <c r="AG25" s="131">
        <v>75523.320000000007</v>
      </c>
      <c r="AH25" s="132">
        <v>145287.48000000001</v>
      </c>
      <c r="AI25" s="131">
        <v>23158226.129999999</v>
      </c>
      <c r="AJ25" s="132">
        <v>22086587.669999998</v>
      </c>
      <c r="AK25" s="131">
        <v>2710041</v>
      </c>
      <c r="AL25" s="132" t="s">
        <v>177</v>
      </c>
      <c r="AM25" s="131">
        <v>796842.78</v>
      </c>
      <c r="AN25" s="132">
        <v>101639907.09</v>
      </c>
      <c r="AO25" s="131">
        <v>6815145.0700000003</v>
      </c>
      <c r="AP25" s="132">
        <v>6062662.5599999996</v>
      </c>
      <c r="AQ25" s="131">
        <v>2105677.84</v>
      </c>
      <c r="AR25" s="132">
        <v>388978.72</v>
      </c>
      <c r="AS25" s="131">
        <v>0</v>
      </c>
      <c r="AT25" s="132">
        <v>0</v>
      </c>
    </row>
    <row r="26" spans="1:46" x14ac:dyDescent="0.2">
      <c r="A26" s="145">
        <v>2120</v>
      </c>
      <c r="B26" s="141" t="s">
        <v>22</v>
      </c>
      <c r="C26" s="129">
        <f t="shared" si="5"/>
        <v>49042.18</v>
      </c>
      <c r="D26" s="130">
        <f t="shared" si="6"/>
        <v>84629.440000000002</v>
      </c>
      <c r="E26" s="149">
        <v>0</v>
      </c>
      <c r="F26" s="132">
        <v>0</v>
      </c>
      <c r="G26" s="131">
        <v>0</v>
      </c>
      <c r="H26" s="132">
        <v>0</v>
      </c>
      <c r="I26" s="131">
        <v>0</v>
      </c>
      <c r="J26" s="132">
        <v>0</v>
      </c>
      <c r="K26" s="131">
        <v>0</v>
      </c>
      <c r="L26" s="132">
        <v>0</v>
      </c>
      <c r="M26" s="131">
        <v>0</v>
      </c>
      <c r="N26" s="132">
        <v>0</v>
      </c>
      <c r="O26" s="131">
        <v>0</v>
      </c>
      <c r="P26" s="132">
        <v>0</v>
      </c>
      <c r="Q26" s="131">
        <v>0</v>
      </c>
      <c r="R26" s="132">
        <v>0</v>
      </c>
      <c r="S26" s="131">
        <v>0</v>
      </c>
      <c r="T26" s="132">
        <v>0</v>
      </c>
      <c r="U26" s="131">
        <v>0</v>
      </c>
      <c r="V26" s="132">
        <v>0</v>
      </c>
      <c r="W26" s="131">
        <v>0</v>
      </c>
      <c r="X26" s="132">
        <v>0</v>
      </c>
      <c r="Y26" s="131">
        <v>0</v>
      </c>
      <c r="Z26" s="132">
        <v>0</v>
      </c>
      <c r="AA26" s="131">
        <v>0</v>
      </c>
      <c r="AB26" s="132">
        <v>0</v>
      </c>
      <c r="AC26" s="131">
        <v>0</v>
      </c>
      <c r="AD26" s="132">
        <v>0</v>
      </c>
      <c r="AE26" s="131">
        <v>27759.25</v>
      </c>
      <c r="AF26" s="132">
        <v>84629.440000000002</v>
      </c>
      <c r="AG26" s="131">
        <v>0</v>
      </c>
      <c r="AH26" s="132">
        <v>0</v>
      </c>
      <c r="AI26" s="131">
        <v>0</v>
      </c>
      <c r="AJ26" s="132">
        <v>0</v>
      </c>
      <c r="AK26" s="131">
        <v>21282.93</v>
      </c>
      <c r="AL26" s="132">
        <v>0</v>
      </c>
      <c r="AM26" s="131">
        <v>0</v>
      </c>
      <c r="AN26" s="132">
        <v>0</v>
      </c>
      <c r="AO26" s="131">
        <v>0</v>
      </c>
      <c r="AP26" s="132">
        <v>0</v>
      </c>
      <c r="AQ26" s="131">
        <v>0</v>
      </c>
      <c r="AR26" s="132">
        <v>0</v>
      </c>
      <c r="AS26" s="131">
        <v>0</v>
      </c>
      <c r="AT26" s="132">
        <v>0</v>
      </c>
    </row>
    <row r="27" spans="1:46" x14ac:dyDescent="0.2">
      <c r="A27" s="145">
        <v>2130</v>
      </c>
      <c r="B27" s="141" t="s">
        <v>23</v>
      </c>
      <c r="C27" s="129">
        <f t="shared" si="5"/>
        <v>0</v>
      </c>
      <c r="D27" s="130">
        <f t="shared" si="6"/>
        <v>0</v>
      </c>
      <c r="E27" s="149">
        <v>0</v>
      </c>
      <c r="F27" s="132">
        <v>0</v>
      </c>
      <c r="G27" s="131">
        <v>0</v>
      </c>
      <c r="H27" s="132">
        <v>0</v>
      </c>
      <c r="I27" s="131">
        <v>0</v>
      </c>
      <c r="J27" s="132">
        <v>0</v>
      </c>
      <c r="K27" s="131">
        <v>0</v>
      </c>
      <c r="L27" s="132">
        <v>0</v>
      </c>
      <c r="M27" s="131">
        <v>0</v>
      </c>
      <c r="N27" s="132">
        <v>0</v>
      </c>
      <c r="O27" s="131">
        <v>0</v>
      </c>
      <c r="P27" s="132">
        <v>0</v>
      </c>
      <c r="Q27" s="131">
        <v>0</v>
      </c>
      <c r="R27" s="132">
        <v>0</v>
      </c>
      <c r="S27" s="131">
        <v>0</v>
      </c>
      <c r="T27" s="132">
        <v>0</v>
      </c>
      <c r="U27" s="131">
        <v>0</v>
      </c>
      <c r="V27" s="132">
        <v>0</v>
      </c>
      <c r="W27" s="131">
        <v>0</v>
      </c>
      <c r="X27" s="132">
        <v>0</v>
      </c>
      <c r="Y27" s="131">
        <v>0</v>
      </c>
      <c r="Z27" s="132">
        <v>0</v>
      </c>
      <c r="AA27" s="131">
        <v>0</v>
      </c>
      <c r="AB27" s="132">
        <v>0</v>
      </c>
      <c r="AC27" s="131">
        <v>0</v>
      </c>
      <c r="AD27" s="132">
        <v>0</v>
      </c>
      <c r="AE27" s="131">
        <v>0</v>
      </c>
      <c r="AF27" s="132">
        <v>0</v>
      </c>
      <c r="AG27" s="131">
        <v>0</v>
      </c>
      <c r="AH27" s="132">
        <v>0</v>
      </c>
      <c r="AI27" s="131">
        <v>0</v>
      </c>
      <c r="AJ27" s="132">
        <v>0</v>
      </c>
      <c r="AK27" s="131">
        <v>0</v>
      </c>
      <c r="AL27" s="132">
        <v>0</v>
      </c>
      <c r="AM27" s="131">
        <v>0</v>
      </c>
      <c r="AN27" s="132">
        <v>0</v>
      </c>
      <c r="AO27" s="131">
        <v>0</v>
      </c>
      <c r="AP27" s="132">
        <v>0</v>
      </c>
      <c r="AQ27" s="131">
        <v>0</v>
      </c>
      <c r="AR27" s="132">
        <v>0</v>
      </c>
      <c r="AS27" s="131">
        <v>0</v>
      </c>
      <c r="AT27" s="132">
        <v>0</v>
      </c>
    </row>
    <row r="28" spans="1:46" x14ac:dyDescent="0.2">
      <c r="A28" s="145">
        <v>2140</v>
      </c>
      <c r="B28" s="141" t="s">
        <v>24</v>
      </c>
      <c r="C28" s="129">
        <f t="shared" si="5"/>
        <v>0</v>
      </c>
      <c r="D28" s="130">
        <f t="shared" si="6"/>
        <v>0</v>
      </c>
      <c r="E28" s="149">
        <v>0</v>
      </c>
      <c r="F28" s="132">
        <v>0</v>
      </c>
      <c r="G28" s="131">
        <v>0</v>
      </c>
      <c r="H28" s="132">
        <v>0</v>
      </c>
      <c r="I28" s="131">
        <v>0</v>
      </c>
      <c r="J28" s="132">
        <v>0</v>
      </c>
      <c r="K28" s="131">
        <v>0</v>
      </c>
      <c r="L28" s="132">
        <v>0</v>
      </c>
      <c r="M28" s="131">
        <v>0</v>
      </c>
      <c r="N28" s="132">
        <v>0</v>
      </c>
      <c r="O28" s="131">
        <v>0</v>
      </c>
      <c r="P28" s="132">
        <v>0</v>
      </c>
      <c r="Q28" s="131">
        <v>0</v>
      </c>
      <c r="R28" s="132">
        <v>0</v>
      </c>
      <c r="S28" s="131">
        <v>0</v>
      </c>
      <c r="T28" s="132">
        <v>0</v>
      </c>
      <c r="U28" s="131">
        <v>0</v>
      </c>
      <c r="V28" s="132">
        <v>0</v>
      </c>
      <c r="W28" s="131">
        <v>0</v>
      </c>
      <c r="X28" s="132">
        <v>0</v>
      </c>
      <c r="Y28" s="131">
        <v>0</v>
      </c>
      <c r="Z28" s="132">
        <v>0</v>
      </c>
      <c r="AA28" s="131">
        <v>0</v>
      </c>
      <c r="AB28" s="132">
        <v>0</v>
      </c>
      <c r="AC28" s="131">
        <v>0</v>
      </c>
      <c r="AD28" s="132">
        <v>0</v>
      </c>
      <c r="AE28" s="131">
        <v>0</v>
      </c>
      <c r="AF28" s="132">
        <v>0</v>
      </c>
      <c r="AG28" s="131">
        <v>0</v>
      </c>
      <c r="AH28" s="132">
        <v>0</v>
      </c>
      <c r="AI28" s="131">
        <v>0</v>
      </c>
      <c r="AJ28" s="132">
        <v>0</v>
      </c>
      <c r="AK28" s="131">
        <v>0</v>
      </c>
      <c r="AL28" s="132">
        <v>0</v>
      </c>
      <c r="AM28" s="131">
        <v>0</v>
      </c>
      <c r="AN28" s="132">
        <v>0</v>
      </c>
      <c r="AO28" s="131">
        <v>0</v>
      </c>
      <c r="AP28" s="132">
        <v>0</v>
      </c>
      <c r="AQ28" s="131">
        <v>0</v>
      </c>
      <c r="AR28" s="132">
        <v>0</v>
      </c>
      <c r="AS28" s="131">
        <v>0</v>
      </c>
      <c r="AT28" s="132">
        <v>0</v>
      </c>
    </row>
    <row r="29" spans="1:46" x14ac:dyDescent="0.2">
      <c r="A29" s="145">
        <v>2150</v>
      </c>
      <c r="B29" s="141" t="s">
        <v>25</v>
      </c>
      <c r="C29" s="129">
        <f t="shared" si="5"/>
        <v>2163106.08</v>
      </c>
      <c r="D29" s="130">
        <f t="shared" si="6"/>
        <v>1845708.4900000002</v>
      </c>
      <c r="E29" s="149">
        <v>0</v>
      </c>
      <c r="F29" s="132">
        <v>0</v>
      </c>
      <c r="G29" s="131">
        <v>0</v>
      </c>
      <c r="H29" s="132">
        <v>0</v>
      </c>
      <c r="I29" s="131">
        <v>1923206.14</v>
      </c>
      <c r="J29" s="132">
        <v>1444624.57</v>
      </c>
      <c r="K29" s="131">
        <v>0</v>
      </c>
      <c r="L29" s="132">
        <v>0</v>
      </c>
      <c r="M29" s="131">
        <v>0</v>
      </c>
      <c r="N29" s="132">
        <v>0</v>
      </c>
      <c r="O29" s="131">
        <v>0</v>
      </c>
      <c r="P29" s="132">
        <v>0</v>
      </c>
      <c r="Q29" s="131">
        <v>52764.959999999999</v>
      </c>
      <c r="R29" s="132">
        <v>32265.33</v>
      </c>
      <c r="S29" s="131">
        <v>0</v>
      </c>
      <c r="T29" s="132">
        <v>0</v>
      </c>
      <c r="U29" s="131">
        <v>0</v>
      </c>
      <c r="V29" s="132">
        <v>0</v>
      </c>
      <c r="W29" s="131">
        <v>0</v>
      </c>
      <c r="X29" s="132">
        <v>0</v>
      </c>
      <c r="Y29" s="131">
        <v>0</v>
      </c>
      <c r="Z29" s="132">
        <v>0</v>
      </c>
      <c r="AA29" s="131">
        <v>0</v>
      </c>
      <c r="AB29" s="132">
        <v>0</v>
      </c>
      <c r="AC29" s="131">
        <v>0</v>
      </c>
      <c r="AD29" s="132">
        <v>0</v>
      </c>
      <c r="AE29" s="131">
        <v>0</v>
      </c>
      <c r="AF29" s="132">
        <v>0</v>
      </c>
      <c r="AG29" s="131">
        <v>0</v>
      </c>
      <c r="AH29" s="132">
        <v>0</v>
      </c>
      <c r="AI29" s="131">
        <v>0</v>
      </c>
      <c r="AJ29" s="132">
        <v>0</v>
      </c>
      <c r="AK29" s="131">
        <v>0</v>
      </c>
      <c r="AL29" s="132" t="s">
        <v>178</v>
      </c>
      <c r="AM29" s="131">
        <v>187134.98</v>
      </c>
      <c r="AN29" s="132">
        <v>316460.78000000003</v>
      </c>
      <c r="AO29" s="131">
        <v>0</v>
      </c>
      <c r="AP29" s="132">
        <v>0</v>
      </c>
      <c r="AQ29" s="131">
        <v>0</v>
      </c>
      <c r="AR29" s="132">
        <v>0</v>
      </c>
      <c r="AS29" s="131">
        <v>0</v>
      </c>
      <c r="AT29" s="132">
        <v>0</v>
      </c>
    </row>
    <row r="30" spans="1:46" x14ac:dyDescent="0.2">
      <c r="A30" s="145">
        <v>2160</v>
      </c>
      <c r="B30" s="141" t="s">
        <v>26</v>
      </c>
      <c r="C30" s="129">
        <f t="shared" si="5"/>
        <v>206650167.18999997</v>
      </c>
      <c r="D30" s="130">
        <f t="shared" si="6"/>
        <v>54943142.729999997</v>
      </c>
      <c r="E30" s="149">
        <v>0</v>
      </c>
      <c r="F30" s="132">
        <v>0</v>
      </c>
      <c r="G30" s="131">
        <v>0</v>
      </c>
      <c r="H30" s="132">
        <v>0</v>
      </c>
      <c r="I30" s="131">
        <v>179558858.16999999</v>
      </c>
      <c r="J30" s="132">
        <v>25062642.370000001</v>
      </c>
      <c r="K30" s="131">
        <v>0</v>
      </c>
      <c r="L30" s="132">
        <v>0</v>
      </c>
      <c r="M30" s="131">
        <v>0</v>
      </c>
      <c r="N30" s="132">
        <v>0</v>
      </c>
      <c r="O30" s="131">
        <v>0</v>
      </c>
      <c r="P30" s="132">
        <v>0</v>
      </c>
      <c r="Q30" s="131">
        <v>0</v>
      </c>
      <c r="R30" s="132">
        <v>5799007.8700000001</v>
      </c>
      <c r="S30" s="131">
        <v>0</v>
      </c>
      <c r="T30" s="132">
        <v>0</v>
      </c>
      <c r="U30" s="131">
        <v>0</v>
      </c>
      <c r="V30" s="132">
        <v>0</v>
      </c>
      <c r="W30" s="131">
        <v>0</v>
      </c>
      <c r="X30" s="132">
        <v>0</v>
      </c>
      <c r="Y30" s="131">
        <v>0</v>
      </c>
      <c r="Z30" s="132">
        <v>0</v>
      </c>
      <c r="AA30" s="131">
        <v>0</v>
      </c>
      <c r="AB30" s="132">
        <v>0</v>
      </c>
      <c r="AC30" s="131">
        <v>25383666.100000001</v>
      </c>
      <c r="AD30" s="132">
        <v>22966669.449999999</v>
      </c>
      <c r="AE30" s="131">
        <v>0</v>
      </c>
      <c r="AF30" s="132">
        <v>0</v>
      </c>
      <c r="AG30" s="131">
        <v>0</v>
      </c>
      <c r="AH30" s="132">
        <v>0</v>
      </c>
      <c r="AI30" s="131">
        <v>1707642.92</v>
      </c>
      <c r="AJ30" s="132">
        <v>1114823.04</v>
      </c>
      <c r="AK30" s="131">
        <v>0</v>
      </c>
      <c r="AL30" s="132">
        <v>0</v>
      </c>
      <c r="AM30" s="131">
        <v>0</v>
      </c>
      <c r="AN30" s="132">
        <v>0</v>
      </c>
      <c r="AO30" s="131">
        <v>0</v>
      </c>
      <c r="AP30" s="132">
        <v>0</v>
      </c>
      <c r="AQ30" s="131">
        <v>0</v>
      </c>
      <c r="AR30" s="132">
        <v>0</v>
      </c>
      <c r="AS30" s="131">
        <v>0</v>
      </c>
      <c r="AT30" s="132">
        <v>0</v>
      </c>
    </row>
    <row r="31" spans="1:46" x14ac:dyDescent="0.2">
      <c r="A31" s="145">
        <v>2170</v>
      </c>
      <c r="B31" s="141" t="s">
        <v>27</v>
      </c>
      <c r="C31" s="129">
        <f t="shared" si="5"/>
        <v>24140348.819999997</v>
      </c>
      <c r="D31" s="130">
        <f t="shared" si="6"/>
        <v>23760388.309999999</v>
      </c>
      <c r="E31" s="149">
        <v>0</v>
      </c>
      <c r="F31" s="132">
        <v>7530.79</v>
      </c>
      <c r="G31" s="131">
        <v>129045.45</v>
      </c>
      <c r="H31" s="132">
        <v>0</v>
      </c>
      <c r="I31" s="131">
        <v>19260000</v>
      </c>
      <c r="J31" s="132">
        <v>19260000</v>
      </c>
      <c r="K31" s="131">
        <v>0</v>
      </c>
      <c r="L31" s="132">
        <v>0</v>
      </c>
      <c r="M31" s="131">
        <v>948174.72</v>
      </c>
      <c r="N31" s="132">
        <v>754771.22</v>
      </c>
      <c r="O31" s="131">
        <v>0</v>
      </c>
      <c r="P31" s="132">
        <v>0</v>
      </c>
      <c r="Q31" s="131">
        <v>0</v>
      </c>
      <c r="R31" s="132">
        <v>0</v>
      </c>
      <c r="S31" s="131">
        <v>3406177.63</v>
      </c>
      <c r="T31" s="132">
        <v>3383295.64</v>
      </c>
      <c r="U31" s="131">
        <v>0</v>
      </c>
      <c r="V31" s="132">
        <v>0</v>
      </c>
      <c r="W31" s="131">
        <v>0</v>
      </c>
      <c r="X31" s="132">
        <v>0</v>
      </c>
      <c r="Y31" s="131">
        <v>0</v>
      </c>
      <c r="Z31" s="132">
        <v>0</v>
      </c>
      <c r="AA31" s="131">
        <v>396951.02</v>
      </c>
      <c r="AB31" s="132">
        <v>354790.66</v>
      </c>
      <c r="AC31" s="131">
        <v>0</v>
      </c>
      <c r="AD31" s="132">
        <v>0</v>
      </c>
      <c r="AE31" s="131">
        <v>0</v>
      </c>
      <c r="AF31" s="132">
        <v>0</v>
      </c>
      <c r="AG31" s="131">
        <v>0</v>
      </c>
      <c r="AH31" s="132">
        <v>0</v>
      </c>
      <c r="AI31" s="131">
        <v>0</v>
      </c>
      <c r="AJ31" s="132">
        <v>0</v>
      </c>
      <c r="AK31" s="131">
        <v>0</v>
      </c>
      <c r="AL31" s="132">
        <v>0</v>
      </c>
      <c r="AM31" s="131">
        <v>0</v>
      </c>
      <c r="AN31" s="132">
        <v>0</v>
      </c>
      <c r="AO31" s="131">
        <v>0</v>
      </c>
      <c r="AP31" s="132">
        <v>0</v>
      </c>
      <c r="AQ31" s="131">
        <v>0</v>
      </c>
      <c r="AR31" s="132">
        <v>0</v>
      </c>
      <c r="AS31" s="131">
        <v>0</v>
      </c>
      <c r="AT31" s="132">
        <v>0</v>
      </c>
    </row>
    <row r="32" spans="1:46" x14ac:dyDescent="0.2">
      <c r="A32" s="145">
        <v>2190</v>
      </c>
      <c r="B32" s="141" t="s">
        <v>28</v>
      </c>
      <c r="C32" s="129">
        <f t="shared" si="5"/>
        <v>-0.45</v>
      </c>
      <c r="D32" s="130">
        <f t="shared" si="6"/>
        <v>202716.79</v>
      </c>
      <c r="E32" s="149">
        <v>0</v>
      </c>
      <c r="F32" s="132">
        <v>0</v>
      </c>
      <c r="G32" s="131">
        <v>0</v>
      </c>
      <c r="H32" s="132">
        <v>0</v>
      </c>
      <c r="I32" s="131">
        <v>0</v>
      </c>
      <c r="J32" s="132">
        <v>0</v>
      </c>
      <c r="K32" s="131">
        <v>0</v>
      </c>
      <c r="L32" s="132">
        <v>0</v>
      </c>
      <c r="M32" s="131">
        <v>0</v>
      </c>
      <c r="N32" s="132">
        <v>0</v>
      </c>
      <c r="O32" s="131">
        <v>0</v>
      </c>
      <c r="P32" s="132">
        <v>0</v>
      </c>
      <c r="Q32" s="131">
        <v>0</v>
      </c>
      <c r="R32" s="132">
        <v>0</v>
      </c>
      <c r="S32" s="131">
        <v>0</v>
      </c>
      <c r="T32" s="132">
        <v>0</v>
      </c>
      <c r="U32" s="131">
        <v>0</v>
      </c>
      <c r="V32" s="132">
        <v>0</v>
      </c>
      <c r="W32" s="131">
        <v>0</v>
      </c>
      <c r="X32" s="132">
        <v>0</v>
      </c>
      <c r="Y32" s="131">
        <v>0</v>
      </c>
      <c r="Z32" s="132">
        <v>0</v>
      </c>
      <c r="AA32" s="131">
        <v>0</v>
      </c>
      <c r="AB32" s="132">
        <v>0</v>
      </c>
      <c r="AC32" s="131">
        <v>0</v>
      </c>
      <c r="AD32" s="132">
        <v>0</v>
      </c>
      <c r="AE32" s="131">
        <v>0</v>
      </c>
      <c r="AF32" s="132">
        <v>0</v>
      </c>
      <c r="AG32" s="131">
        <v>0</v>
      </c>
      <c r="AH32" s="132">
        <v>202716.79</v>
      </c>
      <c r="AI32" s="131">
        <v>0</v>
      </c>
      <c r="AJ32" s="132">
        <v>0</v>
      </c>
      <c r="AK32" s="131">
        <v>0</v>
      </c>
      <c r="AL32" s="132">
        <v>0</v>
      </c>
      <c r="AM32" s="131">
        <v>0</v>
      </c>
      <c r="AN32" s="132">
        <v>0</v>
      </c>
      <c r="AO32" s="131">
        <v>0</v>
      </c>
      <c r="AP32" s="132">
        <v>0</v>
      </c>
      <c r="AQ32" s="131">
        <v>0</v>
      </c>
      <c r="AR32" s="132">
        <v>0</v>
      </c>
      <c r="AS32" s="131">
        <v>-0.45</v>
      </c>
      <c r="AT32" s="132">
        <v>0</v>
      </c>
    </row>
    <row r="33" spans="1:46" s="5" customFormat="1" x14ac:dyDescent="0.2">
      <c r="A33" s="144">
        <v>2200</v>
      </c>
      <c r="B33" s="140" t="s">
        <v>29</v>
      </c>
      <c r="C33" s="133">
        <f>+E33+G33+I33+K33+M33+O33+Q33+S33+U33+W33+Y33+AA33+AC33+AE33+AG33+AI33+AK33+AM33+AO33+AQ33+AS33</f>
        <v>321495192.58000004</v>
      </c>
      <c r="D33" s="134">
        <f>+F33+H33+J33+L33+N33+P33+R33+T33+V33+X33+Z33+AB33+AD33+AF33+AH33+AJ33+AL33+AN33+AP33+AR33+AT33</f>
        <v>309553132.07999998</v>
      </c>
      <c r="E33" s="148">
        <v>0</v>
      </c>
      <c r="F33" s="128">
        <v>0</v>
      </c>
      <c r="G33" s="127">
        <v>51844.99</v>
      </c>
      <c r="H33" s="128">
        <v>0</v>
      </c>
      <c r="I33" s="127">
        <v>185351070.22</v>
      </c>
      <c r="J33" s="128">
        <v>180148044.84999999</v>
      </c>
      <c r="K33" s="127">
        <v>0</v>
      </c>
      <c r="L33" s="128">
        <v>0</v>
      </c>
      <c r="M33" s="127">
        <v>0</v>
      </c>
      <c r="N33" s="128">
        <v>0</v>
      </c>
      <c r="O33" s="127">
        <v>0</v>
      </c>
      <c r="P33" s="128">
        <v>0</v>
      </c>
      <c r="Q33" s="127">
        <v>0</v>
      </c>
      <c r="R33" s="128">
        <v>0</v>
      </c>
      <c r="S33" s="127">
        <v>0</v>
      </c>
      <c r="T33" s="128">
        <v>0</v>
      </c>
      <c r="U33" s="127">
        <v>0</v>
      </c>
      <c r="V33" s="128">
        <v>0</v>
      </c>
      <c r="W33" s="127">
        <v>0</v>
      </c>
      <c r="X33" s="128">
        <v>0</v>
      </c>
      <c r="Y33" s="127">
        <v>0</v>
      </c>
      <c r="Z33" s="128">
        <v>0</v>
      </c>
      <c r="AA33" s="127">
        <v>0</v>
      </c>
      <c r="AB33" s="128">
        <v>0</v>
      </c>
      <c r="AC33" s="127">
        <v>0</v>
      </c>
      <c r="AD33" s="128">
        <v>0</v>
      </c>
      <c r="AE33" s="127">
        <v>0</v>
      </c>
      <c r="AF33" s="128">
        <v>0</v>
      </c>
      <c r="AG33" s="127">
        <v>0</v>
      </c>
      <c r="AH33" s="128">
        <v>0</v>
      </c>
      <c r="AI33" s="127">
        <v>136092277.37</v>
      </c>
      <c r="AJ33" s="128">
        <v>129405087.23</v>
      </c>
      <c r="AK33" s="127">
        <v>0</v>
      </c>
      <c r="AL33" s="128">
        <v>0</v>
      </c>
      <c r="AM33" s="127">
        <v>0</v>
      </c>
      <c r="AN33" s="128">
        <v>0</v>
      </c>
      <c r="AO33" s="127">
        <v>0</v>
      </c>
      <c r="AP33" s="128">
        <v>0</v>
      </c>
      <c r="AQ33" s="127">
        <v>0</v>
      </c>
      <c r="AR33" s="128">
        <v>0</v>
      </c>
      <c r="AS33" s="127">
        <v>0</v>
      </c>
      <c r="AT33" s="128">
        <v>0</v>
      </c>
    </row>
    <row r="34" spans="1:46" x14ac:dyDescent="0.2">
      <c r="A34" s="145">
        <v>2210</v>
      </c>
      <c r="B34" s="141" t="s">
        <v>30</v>
      </c>
      <c r="C34" s="129">
        <f t="shared" ref="C34:C50" si="7">+E34+G34+I34+K34+M34+O34+Q34+S34+U34+W34+Y34+AA34+AC34+AE34+AG34+AI34+AK34+AM34+AO34+AQ34+AS34</f>
        <v>16404403.35</v>
      </c>
      <c r="D34" s="130">
        <f t="shared" ref="D34:D50" si="8">+F34+H34+J34+L34+N34+P34+R34+T34+V34+X34+Z34+AB34+AD34+AF34+AH34+AJ34+AL34+AN34+AP34+AR34+AT34</f>
        <v>38944804.909999996</v>
      </c>
      <c r="E34" s="149">
        <v>0</v>
      </c>
      <c r="F34" s="132">
        <v>0</v>
      </c>
      <c r="G34" s="131">
        <v>0</v>
      </c>
      <c r="H34" s="132">
        <v>0</v>
      </c>
      <c r="I34" s="131">
        <v>16404403.35</v>
      </c>
      <c r="J34" s="132">
        <v>38944804.909999996</v>
      </c>
      <c r="K34" s="131">
        <v>0</v>
      </c>
      <c r="L34" s="132">
        <v>0</v>
      </c>
      <c r="M34" s="131">
        <v>0</v>
      </c>
      <c r="N34" s="132">
        <v>0</v>
      </c>
      <c r="O34" s="131">
        <v>0</v>
      </c>
      <c r="P34" s="132">
        <v>0</v>
      </c>
      <c r="Q34" s="131">
        <v>0</v>
      </c>
      <c r="R34" s="132">
        <v>0</v>
      </c>
      <c r="S34" s="131">
        <v>0</v>
      </c>
      <c r="T34" s="132">
        <v>0</v>
      </c>
      <c r="U34" s="131">
        <v>0</v>
      </c>
      <c r="V34" s="132">
        <v>0</v>
      </c>
      <c r="W34" s="131">
        <v>0</v>
      </c>
      <c r="X34" s="132">
        <v>0</v>
      </c>
      <c r="Y34" s="131">
        <v>0</v>
      </c>
      <c r="Z34" s="132">
        <v>0</v>
      </c>
      <c r="AA34" s="131">
        <v>0</v>
      </c>
      <c r="AB34" s="132">
        <v>0</v>
      </c>
      <c r="AC34" s="131">
        <v>0</v>
      </c>
      <c r="AD34" s="132">
        <v>0</v>
      </c>
      <c r="AE34" s="131">
        <v>0</v>
      </c>
      <c r="AF34" s="132">
        <v>0</v>
      </c>
      <c r="AG34" s="131">
        <v>0</v>
      </c>
      <c r="AH34" s="132">
        <v>0</v>
      </c>
      <c r="AI34" s="131">
        <v>0</v>
      </c>
      <c r="AJ34" s="132">
        <v>0</v>
      </c>
      <c r="AK34" s="131">
        <v>0</v>
      </c>
      <c r="AL34" s="132">
        <v>0</v>
      </c>
      <c r="AM34" s="131">
        <v>0</v>
      </c>
      <c r="AN34" s="132">
        <v>0</v>
      </c>
      <c r="AO34" s="131">
        <v>0</v>
      </c>
      <c r="AP34" s="132">
        <v>0</v>
      </c>
      <c r="AQ34" s="131">
        <v>0</v>
      </c>
      <c r="AR34" s="132">
        <v>0</v>
      </c>
      <c r="AS34" s="131">
        <v>0</v>
      </c>
      <c r="AT34" s="132">
        <v>0</v>
      </c>
    </row>
    <row r="35" spans="1:46" x14ac:dyDescent="0.2">
      <c r="A35" s="145">
        <v>2220</v>
      </c>
      <c r="B35" s="141" t="s">
        <v>31</v>
      </c>
      <c r="C35" s="129">
        <f t="shared" si="7"/>
        <v>0</v>
      </c>
      <c r="D35" s="130">
        <f t="shared" si="8"/>
        <v>0</v>
      </c>
      <c r="E35" s="149">
        <v>0</v>
      </c>
      <c r="F35" s="132">
        <v>0</v>
      </c>
      <c r="G35" s="131">
        <v>0</v>
      </c>
      <c r="H35" s="132">
        <v>0</v>
      </c>
      <c r="I35" s="131">
        <v>0</v>
      </c>
      <c r="J35" s="132">
        <v>0</v>
      </c>
      <c r="K35" s="131">
        <v>0</v>
      </c>
      <c r="L35" s="132">
        <v>0</v>
      </c>
      <c r="M35" s="131">
        <v>0</v>
      </c>
      <c r="N35" s="132">
        <v>0</v>
      </c>
      <c r="O35" s="131">
        <v>0</v>
      </c>
      <c r="P35" s="132">
        <v>0</v>
      </c>
      <c r="Q35" s="131">
        <v>0</v>
      </c>
      <c r="R35" s="132">
        <v>0</v>
      </c>
      <c r="S35" s="131">
        <v>0</v>
      </c>
      <c r="T35" s="132">
        <v>0</v>
      </c>
      <c r="U35" s="131">
        <v>0</v>
      </c>
      <c r="V35" s="132">
        <v>0</v>
      </c>
      <c r="W35" s="131">
        <v>0</v>
      </c>
      <c r="X35" s="132">
        <v>0</v>
      </c>
      <c r="Y35" s="131">
        <v>0</v>
      </c>
      <c r="Z35" s="132">
        <v>0</v>
      </c>
      <c r="AA35" s="131">
        <v>0</v>
      </c>
      <c r="AB35" s="132">
        <v>0</v>
      </c>
      <c r="AC35" s="131">
        <v>0</v>
      </c>
      <c r="AD35" s="132">
        <v>0</v>
      </c>
      <c r="AE35" s="131">
        <v>0</v>
      </c>
      <c r="AF35" s="132">
        <v>0</v>
      </c>
      <c r="AG35" s="131">
        <v>0</v>
      </c>
      <c r="AH35" s="132">
        <v>0</v>
      </c>
      <c r="AI35" s="131">
        <v>0</v>
      </c>
      <c r="AJ35" s="132">
        <v>0</v>
      </c>
      <c r="AK35" s="131">
        <v>0</v>
      </c>
      <c r="AL35" s="132">
        <v>0</v>
      </c>
      <c r="AM35" s="131">
        <v>0</v>
      </c>
      <c r="AN35" s="132">
        <v>0</v>
      </c>
      <c r="AO35" s="131">
        <v>0</v>
      </c>
      <c r="AP35" s="132">
        <v>0</v>
      </c>
      <c r="AQ35" s="131">
        <v>0</v>
      </c>
      <c r="AR35" s="132">
        <v>0</v>
      </c>
      <c r="AS35" s="131">
        <v>0</v>
      </c>
      <c r="AT35" s="132">
        <v>0</v>
      </c>
    </row>
    <row r="36" spans="1:46" x14ac:dyDescent="0.2">
      <c r="A36" s="145">
        <v>2230</v>
      </c>
      <c r="B36" s="141" t="s">
        <v>32</v>
      </c>
      <c r="C36" s="129">
        <f t="shared" si="7"/>
        <v>0</v>
      </c>
      <c r="D36" s="130">
        <f t="shared" si="8"/>
        <v>0</v>
      </c>
      <c r="E36" s="149">
        <v>0</v>
      </c>
      <c r="F36" s="132">
        <v>0</v>
      </c>
      <c r="G36" s="131">
        <v>0</v>
      </c>
      <c r="H36" s="132">
        <v>0</v>
      </c>
      <c r="I36" s="131">
        <v>0</v>
      </c>
      <c r="J36" s="132">
        <v>0</v>
      </c>
      <c r="K36" s="131">
        <v>0</v>
      </c>
      <c r="L36" s="132">
        <v>0</v>
      </c>
      <c r="M36" s="131">
        <v>0</v>
      </c>
      <c r="N36" s="132">
        <v>0</v>
      </c>
      <c r="O36" s="131">
        <v>0</v>
      </c>
      <c r="P36" s="132">
        <v>0</v>
      </c>
      <c r="Q36" s="131">
        <v>0</v>
      </c>
      <c r="R36" s="132">
        <v>0</v>
      </c>
      <c r="S36" s="131">
        <v>0</v>
      </c>
      <c r="T36" s="132">
        <v>0</v>
      </c>
      <c r="U36" s="131">
        <v>0</v>
      </c>
      <c r="V36" s="132">
        <v>0</v>
      </c>
      <c r="W36" s="131">
        <v>0</v>
      </c>
      <c r="X36" s="132">
        <v>0</v>
      </c>
      <c r="Y36" s="131">
        <v>0</v>
      </c>
      <c r="Z36" s="132">
        <v>0</v>
      </c>
      <c r="AA36" s="131">
        <v>0</v>
      </c>
      <c r="AB36" s="132">
        <v>0</v>
      </c>
      <c r="AC36" s="131">
        <v>0</v>
      </c>
      <c r="AD36" s="132">
        <v>0</v>
      </c>
      <c r="AE36" s="131">
        <v>0</v>
      </c>
      <c r="AF36" s="132">
        <v>0</v>
      </c>
      <c r="AG36" s="131">
        <v>0</v>
      </c>
      <c r="AH36" s="132">
        <v>0</v>
      </c>
      <c r="AI36" s="131">
        <v>0</v>
      </c>
      <c r="AJ36" s="132">
        <v>0</v>
      </c>
      <c r="AK36" s="131">
        <v>0</v>
      </c>
      <c r="AL36" s="132">
        <v>0</v>
      </c>
      <c r="AM36" s="131">
        <v>0</v>
      </c>
      <c r="AN36" s="132">
        <v>0</v>
      </c>
      <c r="AO36" s="131">
        <v>0</v>
      </c>
      <c r="AP36" s="132">
        <v>0</v>
      </c>
      <c r="AQ36" s="131">
        <v>0</v>
      </c>
      <c r="AR36" s="132">
        <v>0</v>
      </c>
      <c r="AS36" s="131">
        <v>0</v>
      </c>
      <c r="AT36" s="132">
        <v>0</v>
      </c>
    </row>
    <row r="37" spans="1:46" x14ac:dyDescent="0.2">
      <c r="A37" s="145">
        <v>2240</v>
      </c>
      <c r="B37" s="141" t="s">
        <v>33</v>
      </c>
      <c r="C37" s="129">
        <f t="shared" si="7"/>
        <v>98688031.039999992</v>
      </c>
      <c r="D37" s="130">
        <f t="shared" si="8"/>
        <v>65231914.939999998</v>
      </c>
      <c r="E37" s="149">
        <v>0</v>
      </c>
      <c r="F37" s="132">
        <v>0</v>
      </c>
      <c r="G37" s="131">
        <v>0</v>
      </c>
      <c r="H37" s="132">
        <v>0</v>
      </c>
      <c r="I37" s="131">
        <v>20981373.460000001</v>
      </c>
      <c r="J37" s="132">
        <v>0</v>
      </c>
      <c r="K37" s="131">
        <v>0</v>
      </c>
      <c r="L37" s="132">
        <v>0</v>
      </c>
      <c r="M37" s="131">
        <v>0</v>
      </c>
      <c r="N37" s="132">
        <v>0</v>
      </c>
      <c r="O37" s="131">
        <v>0</v>
      </c>
      <c r="P37" s="132">
        <v>0</v>
      </c>
      <c r="Q37" s="131">
        <v>0</v>
      </c>
      <c r="R37" s="132">
        <v>0</v>
      </c>
      <c r="S37" s="131">
        <v>0</v>
      </c>
      <c r="T37" s="132">
        <v>0</v>
      </c>
      <c r="U37" s="131">
        <v>0</v>
      </c>
      <c r="V37" s="132">
        <v>0</v>
      </c>
      <c r="W37" s="131">
        <v>0</v>
      </c>
      <c r="X37" s="132">
        <v>0</v>
      </c>
      <c r="Y37" s="131">
        <v>0</v>
      </c>
      <c r="Z37" s="132">
        <v>0</v>
      </c>
      <c r="AA37" s="131">
        <v>0</v>
      </c>
      <c r="AB37" s="132">
        <v>0</v>
      </c>
      <c r="AC37" s="131">
        <v>0</v>
      </c>
      <c r="AD37" s="132">
        <v>0</v>
      </c>
      <c r="AE37" s="131">
        <v>0</v>
      </c>
      <c r="AF37" s="132">
        <v>0</v>
      </c>
      <c r="AG37" s="131">
        <v>0</v>
      </c>
      <c r="AH37" s="132">
        <v>0</v>
      </c>
      <c r="AI37" s="131">
        <v>77706657.579999998</v>
      </c>
      <c r="AJ37" s="132">
        <v>65231914.939999998</v>
      </c>
      <c r="AK37" s="131">
        <v>0</v>
      </c>
      <c r="AL37" s="132">
        <v>0</v>
      </c>
      <c r="AM37" s="131">
        <v>0</v>
      </c>
      <c r="AN37" s="132">
        <v>0</v>
      </c>
      <c r="AO37" s="131">
        <v>0</v>
      </c>
      <c r="AP37" s="132">
        <v>0</v>
      </c>
      <c r="AQ37" s="131">
        <v>0</v>
      </c>
      <c r="AR37" s="132">
        <v>0</v>
      </c>
      <c r="AS37" s="131">
        <v>0</v>
      </c>
      <c r="AT37" s="132">
        <v>0</v>
      </c>
    </row>
    <row r="38" spans="1:46" x14ac:dyDescent="0.2">
      <c r="A38" s="145">
        <v>2250</v>
      </c>
      <c r="B38" s="141" t="s">
        <v>48</v>
      </c>
      <c r="C38" s="129">
        <f t="shared" si="7"/>
        <v>58385619.789999999</v>
      </c>
      <c r="D38" s="130">
        <f t="shared" si="8"/>
        <v>64173172.290000007</v>
      </c>
      <c r="E38" s="149">
        <v>0</v>
      </c>
      <c r="F38" s="132">
        <v>0</v>
      </c>
      <c r="G38" s="131">
        <v>0</v>
      </c>
      <c r="H38" s="132">
        <v>0</v>
      </c>
      <c r="I38" s="131">
        <v>0</v>
      </c>
      <c r="J38" s="132">
        <v>0</v>
      </c>
      <c r="K38" s="131">
        <v>0</v>
      </c>
      <c r="L38" s="132">
        <v>0</v>
      </c>
      <c r="M38" s="131">
        <v>0</v>
      </c>
      <c r="N38" s="132">
        <v>0</v>
      </c>
      <c r="O38" s="131">
        <v>0</v>
      </c>
      <c r="P38" s="132">
        <v>0</v>
      </c>
      <c r="Q38" s="131">
        <v>0</v>
      </c>
      <c r="R38" s="132">
        <v>0</v>
      </c>
      <c r="S38" s="131">
        <v>0</v>
      </c>
      <c r="T38" s="132">
        <v>0</v>
      </c>
      <c r="U38" s="131">
        <v>0</v>
      </c>
      <c r="V38" s="132">
        <v>0</v>
      </c>
      <c r="W38" s="131">
        <v>0</v>
      </c>
      <c r="X38" s="132">
        <v>0</v>
      </c>
      <c r="Y38" s="131">
        <v>0</v>
      </c>
      <c r="Z38" s="132">
        <v>0</v>
      </c>
      <c r="AA38" s="131">
        <v>0</v>
      </c>
      <c r="AB38" s="132">
        <v>0</v>
      </c>
      <c r="AC38" s="131">
        <v>0</v>
      </c>
      <c r="AD38" s="132">
        <v>0</v>
      </c>
      <c r="AE38" s="131">
        <v>0</v>
      </c>
      <c r="AF38" s="132">
        <v>0</v>
      </c>
      <c r="AG38" s="131">
        <v>0</v>
      </c>
      <c r="AH38" s="132">
        <v>0</v>
      </c>
      <c r="AI38" s="131">
        <v>58385619.789999999</v>
      </c>
      <c r="AJ38" s="132">
        <v>64173172.290000007</v>
      </c>
      <c r="AK38" s="131">
        <v>0</v>
      </c>
      <c r="AL38" s="132">
        <v>0</v>
      </c>
      <c r="AM38" s="131">
        <v>0</v>
      </c>
      <c r="AN38" s="132">
        <v>0</v>
      </c>
      <c r="AO38" s="131">
        <v>0</v>
      </c>
      <c r="AP38" s="132">
        <v>0</v>
      </c>
      <c r="AQ38" s="131">
        <v>0</v>
      </c>
      <c r="AR38" s="132">
        <v>0</v>
      </c>
      <c r="AS38" s="131">
        <v>0</v>
      </c>
      <c r="AT38" s="132">
        <v>0</v>
      </c>
    </row>
    <row r="39" spans="1:46" x14ac:dyDescent="0.2">
      <c r="A39" s="145">
        <v>2260</v>
      </c>
      <c r="B39" s="141" t="s">
        <v>34</v>
      </c>
      <c r="C39" s="129">
        <f t="shared" si="7"/>
        <v>148017138.40000001</v>
      </c>
      <c r="D39" s="130">
        <f t="shared" si="8"/>
        <v>141203239.94</v>
      </c>
      <c r="E39" s="149">
        <v>0</v>
      </c>
      <c r="F39" s="132">
        <v>0</v>
      </c>
      <c r="G39" s="131">
        <v>51844.99</v>
      </c>
      <c r="H39" s="132">
        <v>0</v>
      </c>
      <c r="I39" s="131">
        <v>147965293.41</v>
      </c>
      <c r="J39" s="132">
        <v>141203239.94</v>
      </c>
      <c r="K39" s="131">
        <v>0</v>
      </c>
      <c r="L39" s="132">
        <v>0</v>
      </c>
      <c r="M39" s="131">
        <v>0</v>
      </c>
      <c r="N39" s="132">
        <v>0</v>
      </c>
      <c r="O39" s="131">
        <v>0</v>
      </c>
      <c r="P39" s="132">
        <v>0</v>
      </c>
      <c r="Q39" s="131">
        <v>0</v>
      </c>
      <c r="R39" s="132">
        <v>0</v>
      </c>
      <c r="S39" s="131">
        <v>0</v>
      </c>
      <c r="T39" s="132">
        <v>0</v>
      </c>
      <c r="U39" s="131">
        <v>0</v>
      </c>
      <c r="V39" s="132">
        <v>0</v>
      </c>
      <c r="W39" s="131">
        <v>0</v>
      </c>
      <c r="X39" s="132">
        <v>0</v>
      </c>
      <c r="Y39" s="131">
        <v>0</v>
      </c>
      <c r="Z39" s="132">
        <v>0</v>
      </c>
      <c r="AA39" s="131">
        <v>0</v>
      </c>
      <c r="AB39" s="132">
        <v>0</v>
      </c>
      <c r="AC39" s="131">
        <v>0</v>
      </c>
      <c r="AD39" s="132">
        <v>0</v>
      </c>
      <c r="AE39" s="131">
        <v>0</v>
      </c>
      <c r="AF39" s="132">
        <v>0</v>
      </c>
      <c r="AG39" s="131">
        <v>0</v>
      </c>
      <c r="AH39" s="132">
        <v>0</v>
      </c>
      <c r="AI39" s="131">
        <v>0</v>
      </c>
      <c r="AJ39" s="132">
        <v>0</v>
      </c>
      <c r="AK39" s="131">
        <v>0</v>
      </c>
      <c r="AL39" s="132">
        <v>0</v>
      </c>
      <c r="AM39" s="131">
        <v>0</v>
      </c>
      <c r="AN39" s="132">
        <v>0</v>
      </c>
      <c r="AO39" s="131">
        <v>0</v>
      </c>
      <c r="AP39" s="132">
        <v>0</v>
      </c>
      <c r="AQ39" s="131">
        <v>0</v>
      </c>
      <c r="AR39" s="132">
        <v>0</v>
      </c>
      <c r="AS39" s="131">
        <v>0</v>
      </c>
      <c r="AT39" s="132">
        <v>0</v>
      </c>
    </row>
    <row r="40" spans="1:46" s="5" customFormat="1" x14ac:dyDescent="0.2">
      <c r="A40" s="144">
        <v>3000</v>
      </c>
      <c r="B40" s="140" t="s">
        <v>45</v>
      </c>
      <c r="C40" s="133">
        <f>+E40+G40+I40+K40+M40+O40+Q40+S40+U40+W40+Y40+AA40+AC40+AE40+AG40+AI40+AK40+AM40+AO40+AQ40+AS40</f>
        <v>10694166753.52</v>
      </c>
      <c r="D40" s="134">
        <f>+F40+H40+J40+L40+N40+P40+R40+T40+V40+X40+Z40+AB40+AD40+AF40+AH40+AJ40+AL40+AN40+AP40+AR40+AT40</f>
        <v>9929686168.1599979</v>
      </c>
      <c r="E40" s="148">
        <v>86157302.900000006</v>
      </c>
      <c r="F40" s="128">
        <v>82293589.890000001</v>
      </c>
      <c r="G40" s="127">
        <v>6233056.7999999998</v>
      </c>
      <c r="H40" s="128">
        <v>7301976.7699999996</v>
      </c>
      <c r="I40" s="127">
        <v>9022785367.2299995</v>
      </c>
      <c r="J40" s="128">
        <v>8366644043.5199966</v>
      </c>
      <c r="K40" s="127">
        <v>25712107.940000001</v>
      </c>
      <c r="L40" s="128">
        <v>24211318.580000002</v>
      </c>
      <c r="M40" s="127">
        <v>108302558.94999999</v>
      </c>
      <c r="N40" s="128">
        <v>93432198.789999992</v>
      </c>
      <c r="O40" s="127">
        <v>849010.91</v>
      </c>
      <c r="P40" s="128">
        <v>849010.91</v>
      </c>
      <c r="Q40" s="127">
        <v>121128399.86</v>
      </c>
      <c r="R40" s="128">
        <v>103818200.71000001</v>
      </c>
      <c r="S40" s="127">
        <v>14204318.230000004</v>
      </c>
      <c r="T40" s="128">
        <v>10466293.84</v>
      </c>
      <c r="U40" s="127">
        <v>8289530.1200000001</v>
      </c>
      <c r="V40" s="128">
        <v>7728640.4499999993</v>
      </c>
      <c r="W40" s="127">
        <v>219929536.81999999</v>
      </c>
      <c r="X40" s="128">
        <v>212162173.17999998</v>
      </c>
      <c r="Y40" s="127">
        <v>22712932.140000001</v>
      </c>
      <c r="Z40" s="128">
        <v>19960422.300000001</v>
      </c>
      <c r="AA40" s="127">
        <v>15828676.039999999</v>
      </c>
      <c r="AB40" s="128">
        <v>15115202.800000001</v>
      </c>
      <c r="AC40" s="127">
        <v>463908715.02999997</v>
      </c>
      <c r="AD40" s="128">
        <v>432253135.44999999</v>
      </c>
      <c r="AE40" s="127">
        <v>35521985.879999995</v>
      </c>
      <c r="AF40" s="128">
        <v>34616266.600000001</v>
      </c>
      <c r="AG40" s="127">
        <v>58548588.840000011</v>
      </c>
      <c r="AH40" s="128">
        <v>59594198.030000001</v>
      </c>
      <c r="AI40" s="127">
        <v>106804522.31</v>
      </c>
      <c r="AJ40" s="128">
        <v>103194790.36</v>
      </c>
      <c r="AK40" s="127">
        <v>57557485.899999999</v>
      </c>
      <c r="AL40" s="128" t="s">
        <v>179</v>
      </c>
      <c r="AM40" s="127">
        <v>271994886.81</v>
      </c>
      <c r="AN40" s="128">
        <v>267212368.44</v>
      </c>
      <c r="AO40" s="127">
        <v>24331765.149999999</v>
      </c>
      <c r="AP40" s="128">
        <v>9259238.7200000007</v>
      </c>
      <c r="AQ40" s="127">
        <v>2070404.66</v>
      </c>
      <c r="AR40" s="128">
        <v>1559211.74</v>
      </c>
      <c r="AS40" s="127">
        <v>21295601</v>
      </c>
      <c r="AT40" s="132">
        <v>25329655.600000001</v>
      </c>
    </row>
    <row r="41" spans="1:46" x14ac:dyDescent="0.2">
      <c r="A41" s="144">
        <v>3100</v>
      </c>
      <c r="B41" s="140" t="s">
        <v>35</v>
      </c>
      <c r="C41" s="133">
        <f>+E41+G41+I41+K41+M41+O41+Q41+S41+U41+W41+Y41+AA41+AC41+AE41+AG41+AI41+AK41+AM41+AO41+AQ41+AS41</f>
        <v>8417132307.8500004</v>
      </c>
      <c r="D41" s="134">
        <f>+F41+H41+J41+L41+N41+P41+R41+T41+V41+X41+Z41+AB41+AD41+AF41+AH41+AJ41+AL41+AN41+AP41+AR41+AT41</f>
        <v>8166333089.9799995</v>
      </c>
      <c r="E41" s="148">
        <v>79700086</v>
      </c>
      <c r="F41" s="128">
        <v>79700086</v>
      </c>
      <c r="G41" s="127">
        <v>216450</v>
      </c>
      <c r="H41" s="128">
        <v>216450</v>
      </c>
      <c r="I41" s="127">
        <v>7534422316.6700001</v>
      </c>
      <c r="J41" s="128">
        <v>7283841850.5599995</v>
      </c>
      <c r="K41" s="127">
        <v>25988822</v>
      </c>
      <c r="L41" s="128">
        <v>23566649.120000001</v>
      </c>
      <c r="M41" s="127">
        <v>35726121.100000001</v>
      </c>
      <c r="N41" s="128">
        <v>37270780.369999997</v>
      </c>
      <c r="O41" s="127">
        <v>0</v>
      </c>
      <c r="P41" s="128">
        <v>0</v>
      </c>
      <c r="Q41" s="127">
        <v>42480337.960000001</v>
      </c>
      <c r="R41" s="128">
        <v>42480337.960000001</v>
      </c>
      <c r="S41" s="127">
        <v>1452349.19</v>
      </c>
      <c r="T41" s="128">
        <v>1452349.19</v>
      </c>
      <c r="U41" s="127">
        <v>5918104.5</v>
      </c>
      <c r="V41" s="128">
        <v>5894104.5</v>
      </c>
      <c r="W41" s="127">
        <v>168088631.94999999</v>
      </c>
      <c r="X41" s="128">
        <v>167958731.94999999</v>
      </c>
      <c r="Y41" s="127">
        <v>93950</v>
      </c>
      <c r="Z41" s="128">
        <v>93950</v>
      </c>
      <c r="AA41" s="127">
        <v>0</v>
      </c>
      <c r="AB41" s="128">
        <v>0</v>
      </c>
      <c r="AC41" s="127">
        <v>293460609.96999997</v>
      </c>
      <c r="AD41" s="128">
        <v>293460609.96999997</v>
      </c>
      <c r="AE41" s="127">
        <v>19972929.789999999</v>
      </c>
      <c r="AF41" s="128">
        <v>19972929.789999999</v>
      </c>
      <c r="AG41" s="127">
        <v>108270387.20000002</v>
      </c>
      <c r="AH41" s="128">
        <v>109083049.05</v>
      </c>
      <c r="AI41" s="127">
        <v>0</v>
      </c>
      <c r="AJ41" s="128">
        <v>0</v>
      </c>
      <c r="AK41" s="127">
        <v>32335104.260000002</v>
      </c>
      <c r="AL41" s="128" t="s">
        <v>180</v>
      </c>
      <c r="AM41" s="127">
        <v>44006107.259999998</v>
      </c>
      <c r="AN41" s="128">
        <v>44006107.259999998</v>
      </c>
      <c r="AO41" s="127">
        <v>0</v>
      </c>
      <c r="AP41" s="128">
        <v>0</v>
      </c>
      <c r="AQ41" s="127">
        <v>0</v>
      </c>
      <c r="AR41" s="128">
        <v>0</v>
      </c>
      <c r="AS41" s="127">
        <v>25000000</v>
      </c>
      <c r="AT41" s="132">
        <v>25000000</v>
      </c>
    </row>
    <row r="42" spans="1:46" x14ac:dyDescent="0.2">
      <c r="A42" s="145">
        <v>3110</v>
      </c>
      <c r="B42" s="141" t="s">
        <v>36</v>
      </c>
      <c r="C42" s="129">
        <f t="shared" ref="C42:C44" si="9">+E42+G42+I42+K42+M42+O42+Q42+S42+U42+W42+Y42+AA42+AC42+AE42+AG42+AI42+AK42+AM42+AO42+AQ42+AS42</f>
        <v>2025300251.74</v>
      </c>
      <c r="D42" s="130">
        <f t="shared" ref="D42:D44" si="10">+F42+H42+J42+L42+N42+P42+R42+T42+V42+X42+Z42+AB42+AD42+AF42+AH42+AJ42+AL42+AN42+AP42+AR42+AT42</f>
        <v>1949305198.7500002</v>
      </c>
      <c r="E42" s="149">
        <v>79700086</v>
      </c>
      <c r="F42" s="132">
        <v>79700086</v>
      </c>
      <c r="G42" s="131">
        <v>0</v>
      </c>
      <c r="H42" s="132">
        <v>0</v>
      </c>
      <c r="I42" s="131">
        <v>1715667777.1900001</v>
      </c>
      <c r="J42" s="132">
        <v>1638240580.1500001</v>
      </c>
      <c r="K42" s="131">
        <v>1242756.1200000001</v>
      </c>
      <c r="L42" s="132">
        <v>1246550.98</v>
      </c>
      <c r="M42" s="131">
        <v>11429029.390000001</v>
      </c>
      <c r="N42" s="132">
        <v>11429029.390000001</v>
      </c>
      <c r="O42" s="131">
        <v>0</v>
      </c>
      <c r="P42" s="132">
        <v>0</v>
      </c>
      <c r="Q42" s="131">
        <v>0</v>
      </c>
      <c r="R42" s="132">
        <v>0</v>
      </c>
      <c r="S42" s="131">
        <v>0</v>
      </c>
      <c r="T42" s="132">
        <v>1452349.19</v>
      </c>
      <c r="U42" s="131">
        <v>5918104.5</v>
      </c>
      <c r="V42" s="132">
        <v>5894104.5</v>
      </c>
      <c r="W42" s="131">
        <v>0</v>
      </c>
      <c r="X42" s="132">
        <v>0</v>
      </c>
      <c r="Y42" s="131">
        <v>93950</v>
      </c>
      <c r="Z42" s="132">
        <v>93950</v>
      </c>
      <c r="AA42" s="131">
        <v>0</v>
      </c>
      <c r="AB42" s="132">
        <v>0</v>
      </c>
      <c r="AC42" s="131">
        <v>171071619.38999999</v>
      </c>
      <c r="AD42" s="132">
        <v>171071619.38999999</v>
      </c>
      <c r="AE42" s="131">
        <v>19972929.789999999</v>
      </c>
      <c r="AF42" s="132">
        <v>19972929.789999999</v>
      </c>
      <c r="AG42" s="131">
        <v>-81137212.159999996</v>
      </c>
      <c r="AH42" s="132">
        <v>-81137212.159999996</v>
      </c>
      <c r="AI42" s="131">
        <v>0</v>
      </c>
      <c r="AJ42" s="132">
        <v>0</v>
      </c>
      <c r="AK42" s="131">
        <v>32335104.260000002</v>
      </c>
      <c r="AL42" s="132" t="s">
        <v>180</v>
      </c>
      <c r="AM42" s="131">
        <v>44006107.259999998</v>
      </c>
      <c r="AN42" s="132">
        <v>44006107.259999998</v>
      </c>
      <c r="AO42" s="131">
        <v>0</v>
      </c>
      <c r="AP42" s="132">
        <v>0</v>
      </c>
      <c r="AQ42" s="131">
        <v>0</v>
      </c>
      <c r="AR42" s="132">
        <v>0</v>
      </c>
      <c r="AS42" s="131">
        <v>25000000</v>
      </c>
      <c r="AT42" s="132">
        <v>25000000</v>
      </c>
    </row>
    <row r="43" spans="1:46" x14ac:dyDescent="0.2">
      <c r="A43" s="145">
        <v>3120</v>
      </c>
      <c r="B43" s="141" t="s">
        <v>37</v>
      </c>
      <c r="C43" s="129">
        <f t="shared" si="9"/>
        <v>3004539410.6199999</v>
      </c>
      <c r="D43" s="130">
        <f t="shared" si="10"/>
        <v>2831712447.0099998</v>
      </c>
      <c r="E43" s="149">
        <v>0</v>
      </c>
      <c r="F43" s="132">
        <v>0</v>
      </c>
      <c r="G43" s="131">
        <v>216450</v>
      </c>
      <c r="H43" s="132">
        <v>216450</v>
      </c>
      <c r="I43" s="131">
        <v>2687192070.3000002</v>
      </c>
      <c r="J43" s="132">
        <v>2514038801.23</v>
      </c>
      <c r="K43" s="131">
        <v>24746066.140000001</v>
      </c>
      <c r="L43" s="132">
        <v>22320098.140000001</v>
      </c>
      <c r="M43" s="131">
        <v>0</v>
      </c>
      <c r="N43" s="132">
        <v>0</v>
      </c>
      <c r="O43" s="131">
        <v>0</v>
      </c>
      <c r="P43" s="132">
        <v>0</v>
      </c>
      <c r="Q43" s="131">
        <v>42480337.960000001</v>
      </c>
      <c r="R43" s="132">
        <v>42480337.960000001</v>
      </c>
      <c r="S43" s="131">
        <v>0</v>
      </c>
      <c r="T43" s="132">
        <v>0</v>
      </c>
      <c r="U43" s="131">
        <v>0</v>
      </c>
      <c r="V43" s="132">
        <v>0</v>
      </c>
      <c r="W43" s="131">
        <v>168088631.94999999</v>
      </c>
      <c r="X43" s="132">
        <v>167958731.94999999</v>
      </c>
      <c r="Y43" s="131">
        <v>0</v>
      </c>
      <c r="Z43" s="132">
        <v>0</v>
      </c>
      <c r="AA43" s="131">
        <v>-2882173.46</v>
      </c>
      <c r="AB43" s="132">
        <v>0</v>
      </c>
      <c r="AC43" s="131">
        <v>77474848.579999998</v>
      </c>
      <c r="AD43" s="132">
        <v>77474848.579999998</v>
      </c>
      <c r="AE43" s="131">
        <v>0</v>
      </c>
      <c r="AF43" s="132">
        <v>0</v>
      </c>
      <c r="AG43" s="131">
        <v>7223179.1500000004</v>
      </c>
      <c r="AH43" s="132">
        <v>7223179.1500000004</v>
      </c>
      <c r="AI43" s="131">
        <v>0</v>
      </c>
      <c r="AJ43" s="132">
        <v>0</v>
      </c>
      <c r="AK43" s="131">
        <v>0</v>
      </c>
      <c r="AL43" s="132">
        <v>0</v>
      </c>
      <c r="AM43" s="131">
        <v>0</v>
      </c>
      <c r="AN43" s="132">
        <v>0</v>
      </c>
      <c r="AO43" s="131">
        <v>0</v>
      </c>
      <c r="AP43" s="132">
        <v>0</v>
      </c>
      <c r="AQ43" s="131">
        <v>0</v>
      </c>
      <c r="AR43" s="132">
        <v>0</v>
      </c>
      <c r="AS43" s="131">
        <v>0</v>
      </c>
      <c r="AT43" s="132">
        <v>0</v>
      </c>
    </row>
    <row r="44" spans="1:46" x14ac:dyDescent="0.2">
      <c r="A44" s="145">
        <v>3130</v>
      </c>
      <c r="B44" s="141" t="s">
        <v>38</v>
      </c>
      <c r="C44" s="129">
        <f t="shared" si="9"/>
        <v>3382958123.0999999</v>
      </c>
      <c r="D44" s="130">
        <f t="shared" si="10"/>
        <v>3385315444.2199998</v>
      </c>
      <c r="E44" s="149">
        <v>0</v>
      </c>
      <c r="F44" s="132">
        <v>0</v>
      </c>
      <c r="G44" s="131">
        <v>0</v>
      </c>
      <c r="H44" s="132">
        <v>0</v>
      </c>
      <c r="I44" s="131">
        <v>3131562469.1799998</v>
      </c>
      <c r="J44" s="132">
        <v>3131562469.1799998</v>
      </c>
      <c r="K44" s="131">
        <v>0</v>
      </c>
      <c r="L44" s="132">
        <v>0</v>
      </c>
      <c r="M44" s="131">
        <v>24297091.710000001</v>
      </c>
      <c r="N44" s="132">
        <v>25841750.98</v>
      </c>
      <c r="O44" s="131">
        <v>0</v>
      </c>
      <c r="P44" s="132">
        <v>0</v>
      </c>
      <c r="Q44" s="131">
        <v>0</v>
      </c>
      <c r="R44" s="132">
        <v>0</v>
      </c>
      <c r="S44" s="131">
        <v>0</v>
      </c>
      <c r="T44" s="132">
        <v>0</v>
      </c>
      <c r="U44" s="131">
        <v>0</v>
      </c>
      <c r="V44" s="132">
        <v>0</v>
      </c>
      <c r="W44" s="131">
        <v>0</v>
      </c>
      <c r="X44" s="132">
        <v>0</v>
      </c>
      <c r="Y44" s="131">
        <v>0</v>
      </c>
      <c r="Z44" s="132">
        <v>0</v>
      </c>
      <c r="AA44" s="131">
        <v>0</v>
      </c>
      <c r="AB44" s="132">
        <v>0</v>
      </c>
      <c r="AC44" s="131">
        <v>44914142</v>
      </c>
      <c r="AD44" s="132">
        <v>44914142</v>
      </c>
      <c r="AE44" s="131">
        <v>0</v>
      </c>
      <c r="AF44" s="132">
        <v>0</v>
      </c>
      <c r="AG44" s="131">
        <v>182184420.21000001</v>
      </c>
      <c r="AH44" s="132">
        <v>182997082.06</v>
      </c>
      <c r="AI44" s="131">
        <v>0</v>
      </c>
      <c r="AJ44" s="132">
        <v>0</v>
      </c>
      <c r="AK44" s="131">
        <v>0</v>
      </c>
      <c r="AL44" s="132">
        <v>0</v>
      </c>
      <c r="AM44" s="131">
        <v>0</v>
      </c>
      <c r="AN44" s="132">
        <v>0</v>
      </c>
      <c r="AO44" s="131">
        <v>0</v>
      </c>
      <c r="AP44" s="132">
        <v>0</v>
      </c>
      <c r="AQ44" s="131">
        <v>0</v>
      </c>
      <c r="AR44" s="132">
        <v>0</v>
      </c>
      <c r="AS44" s="131">
        <v>0</v>
      </c>
      <c r="AT44" s="132">
        <v>0</v>
      </c>
    </row>
    <row r="45" spans="1:46" x14ac:dyDescent="0.2">
      <c r="A45" s="144">
        <v>3200</v>
      </c>
      <c r="B45" s="140" t="s">
        <v>49</v>
      </c>
      <c r="C45" s="133">
        <f>+E45+G45+I45+K45+M45+O45+Q45+S45+U45+W45+Y45+AA45+AC45+AE45+AG45+AI45+AK45+AM45+AO45+AQ45+AS45</f>
        <v>4556408495.6399984</v>
      </c>
      <c r="D45" s="134">
        <f>+F45+H45+J45+L45+N45+P45+R45+T45+V45+X45+Z45+AB45+AD45+AF45+AH45+AJ45+AL45+AN45+AP45+AR45+AT45</f>
        <v>4030444339.7999978</v>
      </c>
      <c r="E45" s="148">
        <v>6457216.900000006</v>
      </c>
      <c r="F45" s="128">
        <v>2593503.8900000006</v>
      </c>
      <c r="G45" s="127">
        <v>6016606.7999999998</v>
      </c>
      <c r="H45" s="128">
        <v>7085526.7699999996</v>
      </c>
      <c r="I45" s="127">
        <v>3746502885.0099998</v>
      </c>
      <c r="J45" s="128">
        <v>3340942027.4099984</v>
      </c>
      <c r="K45" s="127">
        <v>0</v>
      </c>
      <c r="L45" s="128">
        <v>644669.46</v>
      </c>
      <c r="M45" s="127">
        <v>72576437.849999994</v>
      </c>
      <c r="N45" s="128">
        <v>56161418.420000002</v>
      </c>
      <c r="O45" s="127">
        <v>849010.91</v>
      </c>
      <c r="P45" s="128">
        <v>849010.91</v>
      </c>
      <c r="Q45" s="127">
        <v>78648061.900000006</v>
      </c>
      <c r="R45" s="128">
        <v>61337862.75</v>
      </c>
      <c r="S45" s="127">
        <v>12751969.040000005</v>
      </c>
      <c r="T45" s="128">
        <v>9013944.6500000004</v>
      </c>
      <c r="U45" s="127">
        <v>2371425.62</v>
      </c>
      <c r="V45" s="128">
        <v>1834535.9499999995</v>
      </c>
      <c r="W45" s="127">
        <v>51840904.869999997</v>
      </c>
      <c r="X45" s="128">
        <v>44203441.229999997</v>
      </c>
      <c r="Y45" s="127">
        <v>22618982.140000001</v>
      </c>
      <c r="Z45" s="128">
        <v>19866472.300000001</v>
      </c>
      <c r="AA45" s="127">
        <v>18710849.5</v>
      </c>
      <c r="AB45" s="128">
        <v>15115202.800000001</v>
      </c>
      <c r="AC45" s="127">
        <v>188523433.06</v>
      </c>
      <c r="AD45" s="128">
        <v>156867853.48000002</v>
      </c>
      <c r="AE45" s="127">
        <v>15549056.089999994</v>
      </c>
      <c r="AF45" s="128">
        <v>14643336.810000001</v>
      </c>
      <c r="AG45" s="127">
        <v>-49721798.360000007</v>
      </c>
      <c r="AH45" s="128">
        <v>-49488851.020000003</v>
      </c>
      <c r="AI45" s="127">
        <v>106804522.31</v>
      </c>
      <c r="AJ45" s="128">
        <v>103194790.36</v>
      </c>
      <c r="AK45" s="127">
        <v>25222381.639999997</v>
      </c>
      <c r="AL45" s="128" t="s">
        <v>181</v>
      </c>
      <c r="AM45" s="127">
        <v>227988779.55000001</v>
      </c>
      <c r="AN45" s="128">
        <v>223206261.18000001</v>
      </c>
      <c r="AO45" s="127">
        <v>24331765.149999999</v>
      </c>
      <c r="AP45" s="128">
        <v>9259238.7200000007</v>
      </c>
      <c r="AQ45" s="127">
        <v>2070404.66</v>
      </c>
      <c r="AR45" s="128">
        <v>1559211.74</v>
      </c>
      <c r="AS45" s="127">
        <v>-3704398.9999999995</v>
      </c>
      <c r="AT45" s="132">
        <v>329655.59999999998</v>
      </c>
    </row>
    <row r="46" spans="1:46" x14ac:dyDescent="0.2">
      <c r="A46" s="145">
        <v>3210</v>
      </c>
      <c r="B46" s="141" t="s">
        <v>50</v>
      </c>
      <c r="C46" s="129">
        <f t="shared" si="7"/>
        <v>939178716.79999995</v>
      </c>
      <c r="D46" s="130">
        <f t="shared" si="8"/>
        <v>643452642.11000001</v>
      </c>
      <c r="E46" s="149">
        <v>3863713.0100000054</v>
      </c>
      <c r="F46" s="132">
        <v>-28686831.460000001</v>
      </c>
      <c r="G46" s="131">
        <v>-1035345.4</v>
      </c>
      <c r="H46" s="132">
        <v>2078727.08</v>
      </c>
      <c r="I46" s="131">
        <v>754169046.07000005</v>
      </c>
      <c r="J46" s="132">
        <v>451992559.62</v>
      </c>
      <c r="K46" s="131">
        <v>-679860.03</v>
      </c>
      <c r="L46" s="132">
        <v>-776012.19</v>
      </c>
      <c r="M46" s="131">
        <v>16420367.929999992</v>
      </c>
      <c r="N46" s="132">
        <v>7186001.9800000004</v>
      </c>
      <c r="O46" s="131">
        <v>0</v>
      </c>
      <c r="P46" s="132">
        <v>-727934.84</v>
      </c>
      <c r="Q46" s="131">
        <v>18557999.670000002</v>
      </c>
      <c r="R46" s="132">
        <v>36371436.479999997</v>
      </c>
      <c r="S46" s="131">
        <v>3812987.9800000042</v>
      </c>
      <c r="T46" s="132">
        <v>3854790.55</v>
      </c>
      <c r="U46" s="131">
        <v>532928.55000000005</v>
      </c>
      <c r="V46" s="132">
        <v>437613.2099999995</v>
      </c>
      <c r="W46" s="131">
        <v>7600389.4800000004</v>
      </c>
      <c r="X46" s="132">
        <v>13451112.26</v>
      </c>
      <c r="Y46" s="131">
        <v>2752509.84</v>
      </c>
      <c r="Z46" s="132">
        <v>457862.45</v>
      </c>
      <c r="AA46" s="131">
        <v>3586865.79</v>
      </c>
      <c r="AB46" s="132">
        <v>4105975.07</v>
      </c>
      <c r="AC46" s="131">
        <v>31655579.579999998</v>
      </c>
      <c r="AD46" s="132">
        <v>30858849.299999997</v>
      </c>
      <c r="AE46" s="131">
        <v>698131.09999999404</v>
      </c>
      <c r="AF46" s="132">
        <v>-8605821.1699999999</v>
      </c>
      <c r="AG46" s="131">
        <v>-232942.34</v>
      </c>
      <c r="AH46" s="132">
        <v>-559892.09</v>
      </c>
      <c r="AI46" s="131">
        <v>4644551.2599999979</v>
      </c>
      <c r="AJ46" s="132">
        <v>431275.36000000127</v>
      </c>
      <c r="AK46" s="131">
        <v>6461692.5599999996</v>
      </c>
      <c r="AL46" s="132" t="s">
        <v>182</v>
      </c>
      <c r="AM46" s="131">
        <v>74659487.140000001</v>
      </c>
      <c r="AN46" s="132">
        <v>120722256.41</v>
      </c>
      <c r="AO46" s="131">
        <v>15232526.450000001</v>
      </c>
      <c r="AP46" s="132">
        <v>-152094.07999999999</v>
      </c>
      <c r="AQ46" s="131">
        <v>512142.76</v>
      </c>
      <c r="AR46" s="132">
        <v>1559211.74</v>
      </c>
      <c r="AS46" s="131">
        <v>-4034054.5999999996</v>
      </c>
      <c r="AT46" s="132">
        <v>329655.59999999998</v>
      </c>
    </row>
    <row r="47" spans="1:46" x14ac:dyDescent="0.2">
      <c r="A47" s="145">
        <v>3220</v>
      </c>
      <c r="B47" s="141" t="s">
        <v>39</v>
      </c>
      <c r="C47" s="129">
        <f t="shared" si="7"/>
        <v>3605143193.5799999</v>
      </c>
      <c r="D47" s="130">
        <f t="shared" si="8"/>
        <v>3387724623.75</v>
      </c>
      <c r="E47" s="149">
        <v>2593503.89</v>
      </c>
      <c r="F47" s="132">
        <v>31280335.350000001</v>
      </c>
      <c r="G47" s="131">
        <v>760748.12</v>
      </c>
      <c r="H47" s="132">
        <v>-1284404.3899999999</v>
      </c>
      <c r="I47" s="131">
        <v>2977616974.4499998</v>
      </c>
      <c r="J47" s="132">
        <v>2877614425.3099999</v>
      </c>
      <c r="K47" s="131">
        <v>403145.71</v>
      </c>
      <c r="L47" s="132">
        <v>1420681.65</v>
      </c>
      <c r="M47" s="131">
        <v>56156069.920000002</v>
      </c>
      <c r="N47" s="132">
        <v>48975416.439999998</v>
      </c>
      <c r="O47" s="131">
        <v>849010.91</v>
      </c>
      <c r="P47" s="132">
        <v>1576945.75</v>
      </c>
      <c r="Q47" s="131">
        <v>60090062.229999997</v>
      </c>
      <c r="R47" s="132">
        <v>24966426.27</v>
      </c>
      <c r="S47" s="131">
        <v>8938981.0600000005</v>
      </c>
      <c r="T47" s="132">
        <v>5159154.0999999996</v>
      </c>
      <c r="U47" s="131">
        <v>1838497.07</v>
      </c>
      <c r="V47" s="132">
        <v>1396922.74</v>
      </c>
      <c r="W47" s="131">
        <v>54188616.640000001</v>
      </c>
      <c r="X47" s="132">
        <v>40737504.380000003</v>
      </c>
      <c r="Y47" s="131">
        <v>19866472.300000001</v>
      </c>
      <c r="Z47" s="132">
        <v>19408609.850000001</v>
      </c>
      <c r="AA47" s="131">
        <v>15123983.710000001</v>
      </c>
      <c r="AB47" s="132">
        <v>11009227.73</v>
      </c>
      <c r="AC47" s="131">
        <v>156117949.86000001</v>
      </c>
      <c r="AD47" s="132">
        <v>125259100.56</v>
      </c>
      <c r="AE47" s="131">
        <v>14850924.99</v>
      </c>
      <c r="AF47" s="132">
        <v>23249157.98</v>
      </c>
      <c r="AG47" s="131">
        <v>-49488856.020000003</v>
      </c>
      <c r="AH47" s="132">
        <v>-48928958.93</v>
      </c>
      <c r="AI47" s="131">
        <v>102159971.05</v>
      </c>
      <c r="AJ47" s="132">
        <v>102763515</v>
      </c>
      <c r="AK47" s="131">
        <v>18760689.079999998</v>
      </c>
      <c r="AL47" s="132" t="s">
        <v>181</v>
      </c>
      <c r="AM47" s="131">
        <v>153329292.41</v>
      </c>
      <c r="AN47" s="132">
        <v>102484004.77</v>
      </c>
      <c r="AO47" s="131">
        <v>9099238.6999999993</v>
      </c>
      <c r="AP47" s="132">
        <v>9411332.8000000007</v>
      </c>
      <c r="AQ47" s="131">
        <v>1558261.9</v>
      </c>
      <c r="AR47" s="132">
        <v>0</v>
      </c>
      <c r="AS47" s="131">
        <v>329655.59999999998</v>
      </c>
      <c r="AT47" s="132">
        <v>0</v>
      </c>
    </row>
    <row r="48" spans="1:46" x14ac:dyDescent="0.2">
      <c r="A48" s="145">
        <v>3230</v>
      </c>
      <c r="B48" s="141" t="s">
        <v>40</v>
      </c>
      <c r="C48" s="129">
        <f t="shared" si="7"/>
        <v>21008068.57</v>
      </c>
      <c r="D48" s="130">
        <f t="shared" si="8"/>
        <v>17626246.560000002</v>
      </c>
      <c r="E48" s="149">
        <v>0</v>
      </c>
      <c r="F48" s="132">
        <v>0</v>
      </c>
      <c r="G48" s="131">
        <v>6291204.0800000001</v>
      </c>
      <c r="H48" s="132">
        <v>6291204.0800000001</v>
      </c>
      <c r="I48" s="131">
        <v>14716864.49</v>
      </c>
      <c r="J48" s="132">
        <v>11335042.48</v>
      </c>
      <c r="K48" s="131">
        <v>0</v>
      </c>
      <c r="L48" s="132">
        <v>0</v>
      </c>
      <c r="M48" s="131">
        <v>0</v>
      </c>
      <c r="N48" s="132">
        <v>0</v>
      </c>
      <c r="O48" s="131">
        <v>0</v>
      </c>
      <c r="P48" s="132">
        <v>0</v>
      </c>
      <c r="Q48" s="131">
        <v>0</v>
      </c>
      <c r="R48" s="132">
        <v>0</v>
      </c>
      <c r="S48" s="131">
        <v>0</v>
      </c>
      <c r="T48" s="132">
        <v>0</v>
      </c>
      <c r="U48" s="131">
        <v>0</v>
      </c>
      <c r="V48" s="132">
        <v>0</v>
      </c>
      <c r="W48" s="131">
        <v>0</v>
      </c>
      <c r="X48" s="132">
        <v>0</v>
      </c>
      <c r="Y48" s="131">
        <v>0</v>
      </c>
      <c r="Z48" s="132">
        <v>0</v>
      </c>
      <c r="AA48" s="131">
        <v>0</v>
      </c>
      <c r="AB48" s="132">
        <v>0</v>
      </c>
      <c r="AC48" s="131">
        <v>0</v>
      </c>
      <c r="AD48" s="132">
        <v>0</v>
      </c>
      <c r="AE48" s="131">
        <v>0</v>
      </c>
      <c r="AF48" s="132">
        <v>0</v>
      </c>
      <c r="AG48" s="131">
        <v>0</v>
      </c>
      <c r="AH48" s="132">
        <v>0</v>
      </c>
      <c r="AI48" s="131">
        <v>0</v>
      </c>
      <c r="AJ48" s="132">
        <v>0</v>
      </c>
      <c r="AK48" s="131">
        <v>0</v>
      </c>
      <c r="AL48" s="132">
        <v>0</v>
      </c>
      <c r="AM48" s="131">
        <v>0</v>
      </c>
      <c r="AN48" s="132">
        <v>0</v>
      </c>
      <c r="AO48" s="131">
        <v>0</v>
      </c>
      <c r="AP48" s="132">
        <v>0</v>
      </c>
      <c r="AQ48" s="131">
        <v>0</v>
      </c>
      <c r="AR48" s="132">
        <v>0</v>
      </c>
      <c r="AS48" s="131">
        <v>0</v>
      </c>
      <c r="AT48" s="132">
        <v>0</v>
      </c>
    </row>
    <row r="49" spans="1:46" x14ac:dyDescent="0.2">
      <c r="A49" s="145">
        <v>3240</v>
      </c>
      <c r="B49" s="141" t="s">
        <v>41</v>
      </c>
      <c r="C49" s="129">
        <f t="shared" si="7"/>
        <v>0</v>
      </c>
      <c r="D49" s="130">
        <f t="shared" si="8"/>
        <v>0</v>
      </c>
      <c r="E49" s="149">
        <v>0</v>
      </c>
      <c r="F49" s="132">
        <v>0</v>
      </c>
      <c r="G49" s="131">
        <v>0</v>
      </c>
      <c r="H49" s="132">
        <v>0</v>
      </c>
      <c r="I49" s="131">
        <v>0</v>
      </c>
      <c r="J49" s="132">
        <v>0</v>
      </c>
      <c r="K49" s="131">
        <v>0</v>
      </c>
      <c r="L49" s="132">
        <v>0</v>
      </c>
      <c r="M49" s="131">
        <v>0</v>
      </c>
      <c r="N49" s="132">
        <v>0</v>
      </c>
      <c r="O49" s="131">
        <v>0</v>
      </c>
      <c r="P49" s="132">
        <v>0</v>
      </c>
      <c r="Q49" s="131">
        <v>0</v>
      </c>
      <c r="R49" s="132">
        <v>0</v>
      </c>
      <c r="S49" s="131">
        <v>0</v>
      </c>
      <c r="T49" s="132">
        <v>0</v>
      </c>
      <c r="U49" s="131">
        <v>0</v>
      </c>
      <c r="V49" s="132">
        <v>0</v>
      </c>
      <c r="W49" s="131">
        <v>0</v>
      </c>
      <c r="X49" s="132">
        <v>0</v>
      </c>
      <c r="Y49" s="131">
        <v>0</v>
      </c>
      <c r="Z49" s="132">
        <v>0</v>
      </c>
      <c r="AA49" s="131">
        <v>0</v>
      </c>
      <c r="AB49" s="132">
        <v>0</v>
      </c>
      <c r="AC49" s="131">
        <v>0</v>
      </c>
      <c r="AD49" s="132">
        <v>0</v>
      </c>
      <c r="AE49" s="131">
        <v>0</v>
      </c>
      <c r="AF49" s="132">
        <v>0</v>
      </c>
      <c r="AG49" s="131">
        <v>0</v>
      </c>
      <c r="AH49" s="132">
        <v>0</v>
      </c>
      <c r="AI49" s="131">
        <v>0</v>
      </c>
      <c r="AJ49" s="132">
        <v>0</v>
      </c>
      <c r="AK49" s="131">
        <v>0</v>
      </c>
      <c r="AL49" s="132">
        <v>0</v>
      </c>
      <c r="AM49" s="131">
        <v>0</v>
      </c>
      <c r="AN49" s="132">
        <v>0</v>
      </c>
      <c r="AO49" s="131">
        <v>0</v>
      </c>
      <c r="AP49" s="132">
        <v>0</v>
      </c>
      <c r="AQ49" s="131">
        <v>0</v>
      </c>
      <c r="AR49" s="132">
        <v>0</v>
      </c>
      <c r="AS49" s="131">
        <v>0</v>
      </c>
      <c r="AT49" s="132">
        <v>0</v>
      </c>
    </row>
    <row r="50" spans="1:46" x14ac:dyDescent="0.2">
      <c r="A50" s="145">
        <v>3250</v>
      </c>
      <c r="B50" s="141" t="s">
        <v>42</v>
      </c>
      <c r="C50" s="129">
        <f t="shared" si="7"/>
        <v>-9198197.6300000008</v>
      </c>
      <c r="D50" s="130">
        <f t="shared" si="8"/>
        <v>-9235271.790000001</v>
      </c>
      <c r="E50" s="149">
        <v>0</v>
      </c>
      <c r="F50" s="132">
        <v>0</v>
      </c>
      <c r="G50" s="131">
        <v>0</v>
      </c>
      <c r="H50" s="132">
        <v>0</v>
      </c>
      <c r="I50" s="131">
        <v>0</v>
      </c>
      <c r="J50" s="132">
        <v>0</v>
      </c>
      <c r="K50" s="131">
        <v>0</v>
      </c>
      <c r="L50" s="132">
        <v>0</v>
      </c>
      <c r="M50" s="131">
        <v>0</v>
      </c>
      <c r="N50" s="132">
        <v>0</v>
      </c>
      <c r="O50" s="131">
        <v>0</v>
      </c>
      <c r="P50" s="132">
        <v>0</v>
      </c>
      <c r="Q50" s="131">
        <v>0</v>
      </c>
      <c r="R50" s="132">
        <v>0</v>
      </c>
      <c r="S50" s="131">
        <v>0</v>
      </c>
      <c r="T50" s="132">
        <v>0</v>
      </c>
      <c r="U50" s="131">
        <v>0</v>
      </c>
      <c r="V50" s="132">
        <v>0</v>
      </c>
      <c r="W50" s="131">
        <v>-9948101.25</v>
      </c>
      <c r="X50" s="132">
        <v>-9985175.4100000001</v>
      </c>
      <c r="Y50" s="131">
        <v>0</v>
      </c>
      <c r="Z50" s="132">
        <v>0</v>
      </c>
      <c r="AA50" s="131">
        <v>0</v>
      </c>
      <c r="AB50" s="132">
        <v>0</v>
      </c>
      <c r="AC50" s="131">
        <v>749903.62</v>
      </c>
      <c r="AD50" s="132">
        <v>749903.62</v>
      </c>
      <c r="AE50" s="131">
        <v>0</v>
      </c>
      <c r="AF50" s="132">
        <v>0</v>
      </c>
      <c r="AG50" s="131">
        <v>0</v>
      </c>
      <c r="AH50" s="132">
        <v>0</v>
      </c>
      <c r="AI50" s="131">
        <v>0</v>
      </c>
      <c r="AJ50" s="132">
        <v>0</v>
      </c>
      <c r="AK50" s="131">
        <v>0</v>
      </c>
      <c r="AL50" s="132">
        <v>0</v>
      </c>
      <c r="AM50" s="131">
        <v>0</v>
      </c>
      <c r="AN50" s="132">
        <v>0</v>
      </c>
      <c r="AO50" s="131">
        <v>0</v>
      </c>
      <c r="AP50" s="132">
        <v>0</v>
      </c>
      <c r="AQ50" s="131">
        <v>0</v>
      </c>
      <c r="AR50" s="132">
        <v>0</v>
      </c>
      <c r="AS50" s="131">
        <v>0</v>
      </c>
      <c r="AT50" s="132">
        <v>0</v>
      </c>
    </row>
    <row r="51" spans="1:46" ht="22.5" x14ac:dyDescent="0.2">
      <c r="A51" s="144">
        <v>3300</v>
      </c>
      <c r="B51" s="140" t="s">
        <v>51</v>
      </c>
      <c r="C51" s="133">
        <f>+E51+G51+I51+K51+M51+O51+Q51+S51+U51+W51+Y51+AA51+AC51+AE51+AG51+AI51+AK51+AM51+AO51+AQ51+AS51</f>
        <v>-2276215162.4500003</v>
      </c>
      <c r="D51" s="134">
        <f>+F51+H51+J51+L51+N51+P51+R51+T51+V51+X51+Z51+AB51+AD51+AF51+AH51+AJ51+AL51+AN51+AP51+AR51+AT51</f>
        <v>-2276215162.4500003</v>
      </c>
      <c r="E51" s="148">
        <v>0</v>
      </c>
      <c r="F51" s="128">
        <v>0</v>
      </c>
      <c r="G51" s="127">
        <v>0</v>
      </c>
      <c r="H51" s="128">
        <v>0</v>
      </c>
      <c r="I51" s="127">
        <v>-2258139834.4500003</v>
      </c>
      <c r="J51" s="128">
        <v>-2258139834.4500003</v>
      </c>
      <c r="K51" s="127">
        <v>0</v>
      </c>
      <c r="L51" s="128">
        <v>0</v>
      </c>
      <c r="M51" s="127">
        <v>0</v>
      </c>
      <c r="N51" s="128">
        <v>0</v>
      </c>
      <c r="O51" s="127">
        <v>0</v>
      </c>
      <c r="P51" s="128">
        <v>0</v>
      </c>
      <c r="Q51" s="127">
        <v>0</v>
      </c>
      <c r="R51" s="128">
        <v>0</v>
      </c>
      <c r="S51" s="127">
        <v>0</v>
      </c>
      <c r="T51" s="128">
        <v>0</v>
      </c>
      <c r="U51" s="131">
        <v>0</v>
      </c>
      <c r="V51" s="128">
        <v>0</v>
      </c>
      <c r="W51" s="131">
        <v>0</v>
      </c>
      <c r="X51" s="128">
        <v>0</v>
      </c>
      <c r="Y51" s="127">
        <v>0</v>
      </c>
      <c r="Z51" s="128">
        <v>0</v>
      </c>
      <c r="AA51" s="127">
        <v>0</v>
      </c>
      <c r="AB51" s="128">
        <v>0</v>
      </c>
      <c r="AC51" s="127">
        <v>-18075328</v>
      </c>
      <c r="AD51" s="128">
        <v>-18075328</v>
      </c>
      <c r="AE51" s="127">
        <v>0</v>
      </c>
      <c r="AF51" s="128">
        <v>0</v>
      </c>
      <c r="AG51" s="127">
        <v>0</v>
      </c>
      <c r="AH51" s="128">
        <v>0</v>
      </c>
      <c r="AI51" s="127">
        <v>0</v>
      </c>
      <c r="AJ51" s="128">
        <v>0</v>
      </c>
      <c r="AK51" s="131">
        <v>0</v>
      </c>
      <c r="AL51" s="128">
        <v>0</v>
      </c>
      <c r="AM51" s="127">
        <v>0</v>
      </c>
      <c r="AN51" s="128">
        <v>0</v>
      </c>
      <c r="AO51" s="127">
        <v>0</v>
      </c>
      <c r="AP51" s="128">
        <v>0</v>
      </c>
      <c r="AQ51" s="127">
        <v>0</v>
      </c>
      <c r="AR51" s="128">
        <v>0</v>
      </c>
      <c r="AS51" s="127">
        <v>0</v>
      </c>
      <c r="AT51" s="132">
        <v>0</v>
      </c>
    </row>
    <row r="52" spans="1:46" x14ac:dyDescent="0.2">
      <c r="A52" s="145">
        <v>3310</v>
      </c>
      <c r="B52" s="141" t="s">
        <v>43</v>
      </c>
      <c r="C52" s="129">
        <f t="shared" ref="C52" si="11">+E52+G52+I52+K52+M52+O52+Q52+S52+U52+W52+Y52+AA52+AC52+AE52+AG52+AI52+AK52+AM52+AO52+AQ52+AS52</f>
        <v>-2291584629.6700001</v>
      </c>
      <c r="D52" s="130">
        <f t="shared" ref="D52" si="12">+F52+H52+J52+L52+N52+P52+R52+T52+V52+X52+Z52+AB52+AD52+AF52+AH52+AJ52+AL52+AN52+AP52+AR52+AT52</f>
        <v>-2291584629.6700001</v>
      </c>
      <c r="E52" s="149">
        <v>0</v>
      </c>
      <c r="F52" s="132">
        <v>0</v>
      </c>
      <c r="G52" s="131">
        <v>0</v>
      </c>
      <c r="H52" s="132">
        <v>0</v>
      </c>
      <c r="I52" s="131">
        <v>-2273509301.6700001</v>
      </c>
      <c r="J52" s="132">
        <v>-2273509301.6700001</v>
      </c>
      <c r="K52" s="131">
        <v>0</v>
      </c>
      <c r="L52" s="132">
        <v>0</v>
      </c>
      <c r="M52" s="131">
        <v>0</v>
      </c>
      <c r="N52" s="132">
        <v>0</v>
      </c>
      <c r="O52" s="131">
        <v>0</v>
      </c>
      <c r="P52" s="132">
        <v>0</v>
      </c>
      <c r="Q52" s="131">
        <v>0</v>
      </c>
      <c r="R52" s="132">
        <v>0</v>
      </c>
      <c r="S52" s="131">
        <v>0</v>
      </c>
      <c r="T52" s="132">
        <v>0</v>
      </c>
      <c r="U52" s="131">
        <v>0</v>
      </c>
      <c r="V52" s="132">
        <v>0</v>
      </c>
      <c r="W52" s="131">
        <v>0</v>
      </c>
      <c r="X52" s="132">
        <v>0</v>
      </c>
      <c r="Y52" s="131">
        <v>0</v>
      </c>
      <c r="Z52" s="132">
        <v>0</v>
      </c>
      <c r="AA52" s="131">
        <v>0</v>
      </c>
      <c r="AB52" s="132">
        <v>0</v>
      </c>
      <c r="AC52" s="131">
        <v>-18075328</v>
      </c>
      <c r="AD52" s="132">
        <v>-18075328</v>
      </c>
      <c r="AE52" s="131">
        <v>0</v>
      </c>
      <c r="AF52" s="132">
        <v>0</v>
      </c>
      <c r="AG52" s="131">
        <v>0</v>
      </c>
      <c r="AH52" s="132">
        <v>0</v>
      </c>
      <c r="AI52" s="131">
        <v>0</v>
      </c>
      <c r="AJ52" s="132">
        <v>0</v>
      </c>
      <c r="AK52" s="131">
        <v>0</v>
      </c>
      <c r="AL52" s="132">
        <v>0</v>
      </c>
      <c r="AM52" s="131">
        <v>0</v>
      </c>
      <c r="AN52" s="132">
        <v>0</v>
      </c>
      <c r="AO52" s="131">
        <v>0</v>
      </c>
      <c r="AP52" s="132">
        <v>0</v>
      </c>
      <c r="AQ52" s="131">
        <v>0</v>
      </c>
      <c r="AR52" s="132">
        <v>0</v>
      </c>
      <c r="AS52" s="131">
        <v>0</v>
      </c>
      <c r="AT52" s="132">
        <v>0</v>
      </c>
    </row>
    <row r="53" spans="1:46" x14ac:dyDescent="0.2">
      <c r="A53" s="146">
        <v>3320</v>
      </c>
      <c r="B53" s="142" t="s">
        <v>44</v>
      </c>
      <c r="C53" s="135">
        <f t="shared" ref="C53" si="13">+E53+G53+I53+K53+M53+O53+Q53+S53+U53+W53+Y53+AA53+AC53+AE53+AG53+AI53+AK53+AM53+AO53+AQ53+AS53</f>
        <v>15369467.220000001</v>
      </c>
      <c r="D53" s="136">
        <f t="shared" ref="D53" si="14">+F53+H53+J53+L53+N53+P53+R53+T53+V53+X53+Z53+AB53+AD53+AF53+AH53+AJ53+AL53+AN53+AP53+AR53+AT53</f>
        <v>15369467.220000001</v>
      </c>
      <c r="E53" s="150">
        <v>0</v>
      </c>
      <c r="F53" s="138">
        <v>0</v>
      </c>
      <c r="G53" s="137">
        <v>0</v>
      </c>
      <c r="H53" s="138">
        <v>0</v>
      </c>
      <c r="I53" s="137">
        <v>15369467.220000001</v>
      </c>
      <c r="J53" s="138">
        <v>15369467.220000001</v>
      </c>
      <c r="K53" s="137">
        <v>0</v>
      </c>
      <c r="L53" s="138">
        <v>0</v>
      </c>
      <c r="M53" s="137">
        <v>0</v>
      </c>
      <c r="N53" s="138">
        <v>0</v>
      </c>
      <c r="O53" s="137">
        <v>0</v>
      </c>
      <c r="P53" s="138">
        <v>0</v>
      </c>
      <c r="Q53" s="137">
        <v>0</v>
      </c>
      <c r="R53" s="138">
        <v>0</v>
      </c>
      <c r="S53" s="137">
        <v>0</v>
      </c>
      <c r="T53" s="138">
        <v>0</v>
      </c>
      <c r="U53" s="137">
        <v>0</v>
      </c>
      <c r="V53" s="138">
        <v>0</v>
      </c>
      <c r="W53" s="137">
        <v>0</v>
      </c>
      <c r="X53" s="138">
        <v>0</v>
      </c>
      <c r="Y53" s="137">
        <v>0</v>
      </c>
      <c r="Z53" s="138">
        <v>0</v>
      </c>
      <c r="AA53" s="137">
        <v>0</v>
      </c>
      <c r="AB53" s="138">
        <v>0</v>
      </c>
      <c r="AC53" s="137">
        <v>0</v>
      </c>
      <c r="AD53" s="138">
        <v>0</v>
      </c>
      <c r="AE53" s="137">
        <v>0</v>
      </c>
      <c r="AF53" s="138">
        <v>0</v>
      </c>
      <c r="AG53" s="137">
        <v>0</v>
      </c>
      <c r="AH53" s="138">
        <v>0</v>
      </c>
      <c r="AI53" s="137">
        <v>0</v>
      </c>
      <c r="AJ53" s="138">
        <v>0</v>
      </c>
      <c r="AK53" s="137">
        <v>0</v>
      </c>
      <c r="AL53" s="138">
        <v>0</v>
      </c>
      <c r="AM53" s="137">
        <v>0</v>
      </c>
      <c r="AN53" s="138">
        <v>0</v>
      </c>
      <c r="AO53" s="137">
        <v>0</v>
      </c>
      <c r="AP53" s="138">
        <v>0</v>
      </c>
      <c r="AQ53" s="137">
        <v>0</v>
      </c>
      <c r="AR53" s="138">
        <v>0</v>
      </c>
      <c r="AS53" s="137">
        <v>0</v>
      </c>
      <c r="AT53" s="138">
        <v>0</v>
      </c>
    </row>
    <row r="54" spans="1:46" x14ac:dyDescent="0.2">
      <c r="AE54" s="43"/>
    </row>
    <row r="55" spans="1:46" x14ac:dyDescent="0.2">
      <c r="C55" s="100">
        <f>C4-C23-C40</f>
        <v>0</v>
      </c>
      <c r="D55" s="100">
        <f>D4-D23-D40</f>
        <v>-1.0000228881835937E-2</v>
      </c>
      <c r="E55" s="100">
        <f>E4-E23-E40</f>
        <v>0</v>
      </c>
      <c r="F55" s="100">
        <f t="shared" ref="F55:AT55" si="15">F4-F23-F40</f>
        <v>0</v>
      </c>
      <c r="G55" s="100">
        <f>G4-G23-G40</f>
        <v>0</v>
      </c>
      <c r="H55" s="100">
        <f t="shared" si="15"/>
        <v>0</v>
      </c>
      <c r="I55" s="100">
        <f t="shared" si="15"/>
        <v>0</v>
      </c>
      <c r="J55" s="100">
        <f t="shared" si="15"/>
        <v>0</v>
      </c>
      <c r="K55" s="100">
        <f t="shared" si="15"/>
        <v>0</v>
      </c>
      <c r="L55" s="100">
        <f t="shared" si="15"/>
        <v>0</v>
      </c>
      <c r="M55" s="100">
        <f t="shared" si="15"/>
        <v>0</v>
      </c>
      <c r="N55" s="100">
        <f t="shared" si="15"/>
        <v>0</v>
      </c>
      <c r="O55" s="100">
        <f>O4-O23-O40</f>
        <v>0</v>
      </c>
      <c r="P55" s="100">
        <f t="shared" si="15"/>
        <v>0</v>
      </c>
      <c r="Q55" s="100">
        <f t="shared" si="15"/>
        <v>0</v>
      </c>
      <c r="R55" s="100">
        <f t="shared" si="15"/>
        <v>0</v>
      </c>
      <c r="S55" s="100">
        <f t="shared" si="15"/>
        <v>0</v>
      </c>
      <c r="T55" s="100">
        <f t="shared" si="15"/>
        <v>0</v>
      </c>
      <c r="U55" s="100">
        <f t="shared" si="15"/>
        <v>0</v>
      </c>
      <c r="V55" s="100">
        <f t="shared" si="15"/>
        <v>0</v>
      </c>
      <c r="W55" s="100">
        <f t="shared" si="15"/>
        <v>0</v>
      </c>
      <c r="X55" s="100">
        <f t="shared" si="15"/>
        <v>0</v>
      </c>
      <c r="Y55" s="100">
        <f t="shared" si="15"/>
        <v>0</v>
      </c>
      <c r="Z55" s="100">
        <f t="shared" si="15"/>
        <v>0</v>
      </c>
      <c r="AA55" s="100">
        <f t="shared" si="15"/>
        <v>0</v>
      </c>
      <c r="AB55" s="100">
        <f t="shared" si="15"/>
        <v>0</v>
      </c>
      <c r="AC55" s="100">
        <f t="shared" si="15"/>
        <v>0</v>
      </c>
      <c r="AD55" s="100">
        <f t="shared" si="15"/>
        <v>0</v>
      </c>
      <c r="AE55" s="100">
        <f t="shared" si="15"/>
        <v>0</v>
      </c>
      <c r="AF55" s="100">
        <f t="shared" si="15"/>
        <v>0</v>
      </c>
      <c r="AG55" s="100">
        <f t="shared" si="15"/>
        <v>0</v>
      </c>
      <c r="AH55" s="100">
        <f t="shared" si="15"/>
        <v>0</v>
      </c>
      <c r="AI55" s="100">
        <f t="shared" si="15"/>
        <v>0</v>
      </c>
      <c r="AJ55" s="100">
        <f t="shared" si="15"/>
        <v>0</v>
      </c>
      <c r="AK55" s="100">
        <f t="shared" si="15"/>
        <v>0</v>
      </c>
      <c r="AL55" s="100">
        <f t="shared" si="15"/>
        <v>-9.9999979138374329E-3</v>
      </c>
      <c r="AM55" s="100">
        <f t="shared" si="15"/>
        <v>0</v>
      </c>
      <c r="AN55" s="100">
        <f t="shared" si="15"/>
        <v>0</v>
      </c>
      <c r="AO55" s="100">
        <f t="shared" si="15"/>
        <v>0</v>
      </c>
      <c r="AP55" s="100">
        <f t="shared" si="15"/>
        <v>0</v>
      </c>
      <c r="AQ55" s="100">
        <f t="shared" si="15"/>
        <v>0</v>
      </c>
      <c r="AR55" s="100">
        <f t="shared" si="15"/>
        <v>0</v>
      </c>
      <c r="AS55" s="100">
        <f t="shared" si="15"/>
        <v>0</v>
      </c>
      <c r="AT55" s="100">
        <f t="shared" si="15"/>
        <v>0</v>
      </c>
    </row>
    <row r="57" spans="1:46" x14ac:dyDescent="0.2"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</row>
  </sheetData>
  <sheetProtection autoFilter="0"/>
  <mergeCells count="25">
    <mergeCell ref="AS2:AT2"/>
    <mergeCell ref="AQ2:AR2"/>
    <mergeCell ref="AK2:AL2"/>
    <mergeCell ref="AM2:AN2"/>
    <mergeCell ref="AO2:AP2"/>
    <mergeCell ref="AA2:AB2"/>
    <mergeCell ref="AC2:AD2"/>
    <mergeCell ref="AE2:AF2"/>
    <mergeCell ref="AG2:AH2"/>
    <mergeCell ref="AI2:AJ2"/>
    <mergeCell ref="K2:L2"/>
    <mergeCell ref="A1:D1"/>
    <mergeCell ref="C2:D2"/>
    <mergeCell ref="E2:F2"/>
    <mergeCell ref="G2:H2"/>
    <mergeCell ref="I2:J2"/>
    <mergeCell ref="A2:A3"/>
    <mergeCell ref="B2:B3"/>
    <mergeCell ref="Y2:Z2"/>
    <mergeCell ref="M2:N2"/>
    <mergeCell ref="O2:P2"/>
    <mergeCell ref="Q2:R2"/>
    <mergeCell ref="S2:T2"/>
    <mergeCell ref="U2:V2"/>
    <mergeCell ref="W2:X2"/>
  </mergeCells>
  <dataValidations count="3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información financiera/cuenta pública que se presenta." sqref="C3:AT3"/>
  </dataValidations>
  <pageMargins left="0.74803149606299213" right="0.74803149606299213" top="0.98425196850393704" bottom="0.98425196850393704" header="0" footer="0"/>
  <pageSetup scale="19" fitToHeight="0" orientation="portrait" r:id="rId1"/>
  <headerFooter alignWithMargins="0"/>
  <ignoredErrors>
    <ignoredError sqref="C4:D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1"/>
  <sheetViews>
    <sheetView view="pageBreakPreview" zoomScaleNormal="100" zoomScaleSheetLayoutView="100" workbookViewId="0">
      <pane xSplit="4" ySplit="3" topLeftCell="E4" activePane="bottomRight" state="frozen"/>
      <selection activeCell="A2" sqref="A2:L195"/>
      <selection pane="topRight" activeCell="A2" sqref="A2:L195"/>
      <selection pane="bottomLeft" activeCell="A2" sqref="A2:L195"/>
      <selection pane="bottomRight" activeCell="C4" sqref="C4:D58"/>
    </sheetView>
  </sheetViews>
  <sheetFormatPr baseColWidth="10" defaultRowHeight="11.25" x14ac:dyDescent="0.2"/>
  <cols>
    <col min="1" max="1" width="6.83203125" style="16" bestFit="1" customWidth="1"/>
    <col min="2" max="2" width="75.33203125" style="20" bestFit="1" customWidth="1"/>
    <col min="3" max="4" width="14" style="23" bestFit="1" customWidth="1"/>
    <col min="5" max="6" width="12.5" style="16" bestFit="1" customWidth="1"/>
    <col min="7" max="8" width="11.5" style="16" bestFit="1" customWidth="1"/>
    <col min="9" max="10" width="14" style="16" bestFit="1" customWidth="1"/>
    <col min="11" max="14" width="11.5" style="16" bestFit="1" customWidth="1"/>
    <col min="15" max="15" width="5.1640625" style="16" bestFit="1" customWidth="1"/>
    <col min="16" max="16" width="10.5" style="16" bestFit="1" customWidth="1"/>
    <col min="17" max="20" width="11.5" style="16" bestFit="1" customWidth="1"/>
    <col min="21" max="22" width="10.5" style="16" bestFit="1" customWidth="1"/>
    <col min="23" max="24" width="12.5" style="16" bestFit="1" customWidth="1"/>
    <col min="25" max="29" width="11.5" style="16" bestFit="1" customWidth="1"/>
    <col min="30" max="30" width="12.5" style="16" bestFit="1" customWidth="1"/>
    <col min="31" max="32" width="11.5" style="16" bestFit="1" customWidth="1"/>
    <col min="33" max="34" width="10.5" style="16" bestFit="1" customWidth="1"/>
    <col min="35" max="36" width="11.5" style="16" bestFit="1" customWidth="1"/>
    <col min="37" max="38" width="12.5" style="16" bestFit="1" customWidth="1"/>
    <col min="39" max="39" width="11.5" style="16" bestFit="1" customWidth="1"/>
    <col min="40" max="40" width="12.5" style="16" bestFit="1" customWidth="1"/>
    <col min="41" max="44" width="11.5" style="16" bestFit="1" customWidth="1"/>
    <col min="45" max="45" width="10.5" style="16" bestFit="1" customWidth="1"/>
    <col min="46" max="46" width="9" style="16" bestFit="1" customWidth="1"/>
    <col min="47" max="16384" width="12" style="16"/>
  </cols>
  <sheetData>
    <row r="1" spans="1:46" ht="35.1" customHeight="1" x14ac:dyDescent="0.2">
      <c r="A1" s="161" t="s">
        <v>186</v>
      </c>
      <c r="B1" s="162"/>
      <c r="C1" s="162"/>
      <c r="D1" s="162"/>
    </row>
    <row r="2" spans="1:46" ht="46.5" customHeight="1" x14ac:dyDescent="0.2">
      <c r="A2" s="164" t="s">
        <v>0</v>
      </c>
      <c r="B2" s="164" t="s">
        <v>1</v>
      </c>
      <c r="C2" s="160" t="s">
        <v>53</v>
      </c>
      <c r="D2" s="160"/>
      <c r="E2" s="163" t="s">
        <v>144</v>
      </c>
      <c r="F2" s="163"/>
      <c r="G2" s="163" t="s">
        <v>146</v>
      </c>
      <c r="H2" s="163"/>
      <c r="I2" s="163" t="s">
        <v>147</v>
      </c>
      <c r="J2" s="163"/>
      <c r="K2" s="157" t="s">
        <v>149</v>
      </c>
      <c r="L2" s="158"/>
      <c r="M2" s="157" t="s">
        <v>151</v>
      </c>
      <c r="N2" s="159"/>
      <c r="O2" s="160" t="s">
        <v>165</v>
      </c>
      <c r="P2" s="160"/>
      <c r="Q2" s="160" t="s">
        <v>152</v>
      </c>
      <c r="R2" s="160"/>
      <c r="S2" s="157" t="s">
        <v>153</v>
      </c>
      <c r="T2" s="158"/>
      <c r="U2" s="157" t="s">
        <v>154</v>
      </c>
      <c r="V2" s="158"/>
      <c r="W2" s="157" t="s">
        <v>155</v>
      </c>
      <c r="X2" s="158"/>
      <c r="Y2" s="157" t="s">
        <v>156</v>
      </c>
      <c r="Z2" s="158"/>
      <c r="AA2" s="157" t="s">
        <v>157</v>
      </c>
      <c r="AB2" s="158"/>
      <c r="AC2" s="157" t="s">
        <v>158</v>
      </c>
      <c r="AD2" s="158"/>
      <c r="AE2" s="157" t="s">
        <v>159</v>
      </c>
      <c r="AF2" s="158"/>
      <c r="AG2" s="157" t="s">
        <v>160</v>
      </c>
      <c r="AH2" s="158"/>
      <c r="AI2" s="157" t="s">
        <v>161</v>
      </c>
      <c r="AJ2" s="158"/>
      <c r="AK2" s="157" t="s">
        <v>162</v>
      </c>
      <c r="AL2" s="158"/>
      <c r="AM2" s="157" t="s">
        <v>163</v>
      </c>
      <c r="AN2" s="158"/>
      <c r="AO2" s="157" t="s">
        <v>164</v>
      </c>
      <c r="AP2" s="158"/>
      <c r="AQ2" s="157" t="s">
        <v>183</v>
      </c>
      <c r="AR2" s="158"/>
      <c r="AS2" s="157" t="s">
        <v>184</v>
      </c>
      <c r="AT2" s="158"/>
    </row>
    <row r="3" spans="1:46" ht="15" customHeight="1" x14ac:dyDescent="0.2">
      <c r="A3" s="164"/>
      <c r="B3" s="164"/>
      <c r="C3" s="103">
        <v>2018</v>
      </c>
      <c r="D3" s="103">
        <v>2017</v>
      </c>
      <c r="E3" s="103">
        <v>2018</v>
      </c>
      <c r="F3" s="103">
        <v>2017</v>
      </c>
      <c r="G3" s="103">
        <v>2018</v>
      </c>
      <c r="H3" s="103">
        <v>2017</v>
      </c>
      <c r="I3" s="103">
        <v>2018</v>
      </c>
      <c r="J3" s="103">
        <v>2017</v>
      </c>
      <c r="K3" s="103">
        <v>2018</v>
      </c>
      <c r="L3" s="103">
        <v>2017</v>
      </c>
      <c r="M3" s="103">
        <v>2018</v>
      </c>
      <c r="N3" s="103">
        <v>2017</v>
      </c>
      <c r="O3" s="103">
        <v>2018</v>
      </c>
      <c r="P3" s="103">
        <v>2017</v>
      </c>
      <c r="Q3" s="103">
        <v>2018</v>
      </c>
      <c r="R3" s="103">
        <v>2017</v>
      </c>
      <c r="S3" s="103">
        <v>2018</v>
      </c>
      <c r="T3" s="103">
        <v>2017</v>
      </c>
      <c r="U3" s="103">
        <v>2018</v>
      </c>
      <c r="V3" s="103">
        <v>2017</v>
      </c>
      <c r="W3" s="103">
        <v>2018</v>
      </c>
      <c r="X3" s="103">
        <v>2017</v>
      </c>
      <c r="Y3" s="103">
        <v>2018</v>
      </c>
      <c r="Z3" s="103">
        <v>2017</v>
      </c>
      <c r="AA3" s="103">
        <v>2018</v>
      </c>
      <c r="AB3" s="103">
        <v>2017</v>
      </c>
      <c r="AC3" s="103">
        <v>2018</v>
      </c>
      <c r="AD3" s="103">
        <v>2017</v>
      </c>
      <c r="AE3" s="103">
        <v>2018</v>
      </c>
      <c r="AF3" s="103">
        <v>2017</v>
      </c>
      <c r="AG3" s="103">
        <v>2018</v>
      </c>
      <c r="AH3" s="103">
        <v>2017</v>
      </c>
      <c r="AI3" s="103">
        <v>2018</v>
      </c>
      <c r="AJ3" s="103">
        <v>2017</v>
      </c>
      <c r="AK3" s="103">
        <v>2018</v>
      </c>
      <c r="AL3" s="103">
        <v>2017</v>
      </c>
      <c r="AM3" s="103">
        <v>2018</v>
      </c>
      <c r="AN3" s="103">
        <v>2017</v>
      </c>
      <c r="AO3" s="103">
        <v>2018</v>
      </c>
      <c r="AP3" s="103">
        <v>2017</v>
      </c>
      <c r="AQ3" s="103">
        <v>2018</v>
      </c>
      <c r="AR3" s="103">
        <v>2017</v>
      </c>
      <c r="AS3" s="103">
        <v>2018</v>
      </c>
      <c r="AT3" s="103">
        <v>2017</v>
      </c>
    </row>
    <row r="4" spans="1:46" s="19" customFormat="1" x14ac:dyDescent="0.2">
      <c r="A4" s="3">
        <v>4000</v>
      </c>
      <c r="B4" s="24" t="s">
        <v>54</v>
      </c>
      <c r="C4" s="84">
        <f t="shared" ref="C4:D4" si="0">+E4+G4+I4+K4+M4+O4+Q4+S4+U4+W4+Y4+AA4+AC4+AE4+AG4+AI4+AK4+AM4+AO4+AQ4+AS4</f>
        <v>3902390345.5500002</v>
      </c>
      <c r="D4" s="116">
        <f t="shared" si="0"/>
        <v>3256952974.8999996</v>
      </c>
      <c r="E4" s="45">
        <v>130580266.14</v>
      </c>
      <c r="F4" s="46">
        <v>120195078.47</v>
      </c>
      <c r="G4" s="45">
        <v>96913696.819999993</v>
      </c>
      <c r="H4" s="46">
        <v>80488743.540000007</v>
      </c>
      <c r="I4" s="45">
        <v>2759576422.3499999</v>
      </c>
      <c r="J4" s="46">
        <v>2152396028.9299998</v>
      </c>
      <c r="K4" s="45">
        <v>9825493.0600000005</v>
      </c>
      <c r="L4" s="46">
        <v>10915161.800000001</v>
      </c>
      <c r="M4" s="45">
        <v>77947872.710000008</v>
      </c>
      <c r="N4" s="46">
        <v>57965867.060000002</v>
      </c>
      <c r="O4" s="45">
        <v>0</v>
      </c>
      <c r="P4" s="46">
        <v>1228303.24</v>
      </c>
      <c r="Q4" s="45">
        <v>61286886.939999998</v>
      </c>
      <c r="R4" s="46">
        <v>71543514.469999999</v>
      </c>
      <c r="S4" s="45">
        <v>83322661.819999993</v>
      </c>
      <c r="T4" s="46">
        <v>74770665.030000001</v>
      </c>
      <c r="U4" s="45">
        <v>3309535.54</v>
      </c>
      <c r="V4" s="46">
        <v>3113267.2199999997</v>
      </c>
      <c r="W4" s="45">
        <v>146061935.86000001</v>
      </c>
      <c r="X4" s="46">
        <v>139651745.32000002</v>
      </c>
      <c r="Y4" s="45">
        <v>0</v>
      </c>
      <c r="Z4" s="46">
        <v>28820896.59</v>
      </c>
      <c r="AA4" s="45">
        <v>33118398.82</v>
      </c>
      <c r="AB4" s="46">
        <v>33817184.619999997</v>
      </c>
      <c r="AC4" s="45">
        <v>98144500.769999996</v>
      </c>
      <c r="AD4" s="46">
        <v>121627137.58999999</v>
      </c>
      <c r="AE4" s="45">
        <v>71515375.049999997</v>
      </c>
      <c r="AF4" s="46">
        <v>57671021.799999997</v>
      </c>
      <c r="AG4" s="45">
        <v>2937824.1</v>
      </c>
      <c r="AH4" s="46">
        <v>2558943.63</v>
      </c>
      <c r="AI4" s="45">
        <v>18351590.059999999</v>
      </c>
      <c r="AJ4" s="46">
        <v>14489230.219999999</v>
      </c>
      <c r="AK4" s="45">
        <v>128248954.72</v>
      </c>
      <c r="AL4" s="46">
        <v>138924278.12</v>
      </c>
      <c r="AM4" s="45">
        <v>96761475.769999996</v>
      </c>
      <c r="AN4" s="46">
        <v>133313649.77</v>
      </c>
      <c r="AO4" s="45">
        <v>57287037.170000002</v>
      </c>
      <c r="AP4" s="46">
        <v>13462257.48</v>
      </c>
      <c r="AQ4" s="45">
        <v>27200417.850000001</v>
      </c>
      <c r="AR4" s="46">
        <v>0</v>
      </c>
      <c r="AS4" s="45">
        <v>0</v>
      </c>
      <c r="AT4" s="46">
        <v>0</v>
      </c>
    </row>
    <row r="5" spans="1:46" x14ac:dyDescent="0.2">
      <c r="A5" s="8">
        <v>4100</v>
      </c>
      <c r="B5" s="17" t="s">
        <v>55</v>
      </c>
      <c r="C5" s="47">
        <f t="shared" ref="C5:C58" si="1">+E5+G5+I5+K5+M5+O5+Q5+S5+U5+W5+Y5+AA5+AC5+AE5+AG5+AI5+AK5+AM5+AO5+AQ5+AS5</f>
        <v>3032660258.0599999</v>
      </c>
      <c r="D5" s="48">
        <f t="shared" ref="D5:D58" si="2">+F5+H5+J5+L5+N5+P5+R5+T5+V5+X5+Z5+AB5+AD5+AF5+AH5+AJ5+AL5+AN5+AP5+AR5+AT5</f>
        <v>2438516130.6499996</v>
      </c>
      <c r="E5" s="49">
        <v>17620305.609999999</v>
      </c>
      <c r="F5" s="50">
        <v>12392971.310000001</v>
      </c>
      <c r="G5" s="49">
        <v>56328841.979999997</v>
      </c>
      <c r="H5" s="50">
        <v>53850704.939999998</v>
      </c>
      <c r="I5" s="49">
        <v>2561687619.3499999</v>
      </c>
      <c r="J5" s="50">
        <v>2017787861.3</v>
      </c>
      <c r="K5" s="49">
        <v>0</v>
      </c>
      <c r="L5" s="50">
        <v>0</v>
      </c>
      <c r="M5" s="49">
        <v>55611508.200000003</v>
      </c>
      <c r="N5" s="50">
        <v>43330406.68</v>
      </c>
      <c r="O5" s="49">
        <v>0</v>
      </c>
      <c r="P5" s="50">
        <v>0</v>
      </c>
      <c r="Q5" s="49">
        <v>13593679.109999999</v>
      </c>
      <c r="R5" s="50">
        <v>13714648.41</v>
      </c>
      <c r="S5" s="49">
        <v>16353222.32</v>
      </c>
      <c r="T5" s="50">
        <v>16822721.030000001</v>
      </c>
      <c r="U5" s="49">
        <v>7796</v>
      </c>
      <c r="V5" s="50">
        <v>5984</v>
      </c>
      <c r="W5" s="49">
        <v>138028218.75</v>
      </c>
      <c r="X5" s="50">
        <v>129531303.23999999</v>
      </c>
      <c r="Y5" s="49">
        <v>28950</v>
      </c>
      <c r="Z5" s="50">
        <v>43300</v>
      </c>
      <c r="AA5" s="49">
        <v>26093640.370000001</v>
      </c>
      <c r="AB5" s="50">
        <v>26109521.219999999</v>
      </c>
      <c r="AC5" s="49">
        <v>19415011.370000001</v>
      </c>
      <c r="AD5" s="50">
        <v>49681478.409999996</v>
      </c>
      <c r="AE5" s="49">
        <v>10071669</v>
      </c>
      <c r="AF5" s="50">
        <v>9447713.8399999999</v>
      </c>
      <c r="AG5" s="49">
        <v>0</v>
      </c>
      <c r="AH5" s="50">
        <v>0</v>
      </c>
      <c r="AI5" s="49">
        <v>11321056.75</v>
      </c>
      <c r="AJ5" s="50">
        <v>8435455.6199999992</v>
      </c>
      <c r="AK5" s="49">
        <v>21703768.25</v>
      </c>
      <c r="AL5" s="50">
        <v>19662413.48</v>
      </c>
      <c r="AM5" s="49">
        <v>26149415.789999999</v>
      </c>
      <c r="AN5" s="118">
        <v>24271179.829999998</v>
      </c>
      <c r="AO5" s="118">
        <v>57287037.170000002</v>
      </c>
      <c r="AP5" s="50">
        <v>13428467.34</v>
      </c>
      <c r="AQ5" s="49">
        <v>0</v>
      </c>
      <c r="AR5" s="50">
        <v>0</v>
      </c>
      <c r="AS5" s="49">
        <v>1358518.04</v>
      </c>
      <c r="AT5" s="54">
        <v>0</v>
      </c>
    </row>
    <row r="6" spans="1:46" x14ac:dyDescent="0.2">
      <c r="A6" s="6">
        <v>4110</v>
      </c>
      <c r="B6" s="20" t="s">
        <v>56</v>
      </c>
      <c r="C6" s="51">
        <f t="shared" si="1"/>
        <v>0</v>
      </c>
      <c r="D6" s="52">
        <f t="shared" si="2"/>
        <v>0</v>
      </c>
      <c r="E6" s="53">
        <v>0</v>
      </c>
      <c r="F6" s="54">
        <v>0</v>
      </c>
      <c r="G6" s="53">
        <v>0</v>
      </c>
      <c r="H6" s="54">
        <v>0</v>
      </c>
      <c r="I6" s="53">
        <v>0</v>
      </c>
      <c r="J6" s="54">
        <v>0</v>
      </c>
      <c r="K6" s="53">
        <v>0</v>
      </c>
      <c r="L6" s="54">
        <v>0</v>
      </c>
      <c r="M6" s="53">
        <v>0</v>
      </c>
      <c r="N6" s="54">
        <v>0</v>
      </c>
      <c r="O6" s="53">
        <v>0</v>
      </c>
      <c r="P6" s="54">
        <v>0</v>
      </c>
      <c r="Q6" s="53">
        <v>0</v>
      </c>
      <c r="R6" s="54">
        <v>0</v>
      </c>
      <c r="S6" s="53">
        <v>0</v>
      </c>
      <c r="T6" s="54">
        <v>0</v>
      </c>
      <c r="U6" s="53"/>
      <c r="V6" s="54">
        <v>0</v>
      </c>
      <c r="W6" s="53"/>
      <c r="X6" s="54">
        <v>0</v>
      </c>
      <c r="Y6" s="53">
        <v>0</v>
      </c>
      <c r="Z6" s="54">
        <v>0</v>
      </c>
      <c r="AA6" s="53">
        <v>0</v>
      </c>
      <c r="AB6" s="54">
        <v>0</v>
      </c>
      <c r="AC6" s="53">
        <v>0</v>
      </c>
      <c r="AD6" s="54">
        <v>0</v>
      </c>
      <c r="AE6" s="53">
        <v>0</v>
      </c>
      <c r="AF6" s="54">
        <v>0</v>
      </c>
      <c r="AG6" s="53">
        <v>0</v>
      </c>
      <c r="AH6" s="54">
        <v>0</v>
      </c>
      <c r="AI6" s="53">
        <v>0</v>
      </c>
      <c r="AJ6" s="54">
        <v>0</v>
      </c>
      <c r="AK6" s="53"/>
      <c r="AL6" s="54">
        <v>0</v>
      </c>
      <c r="AM6" s="53">
        <v>0</v>
      </c>
      <c r="AN6" s="54">
        <v>0</v>
      </c>
      <c r="AO6" s="53">
        <v>0</v>
      </c>
      <c r="AP6" s="54">
        <v>0</v>
      </c>
      <c r="AQ6" s="53">
        <v>0</v>
      </c>
      <c r="AR6" s="54">
        <v>0</v>
      </c>
      <c r="AS6" s="53">
        <v>0</v>
      </c>
      <c r="AT6" s="54">
        <v>0</v>
      </c>
    </row>
    <row r="7" spans="1:46" x14ac:dyDescent="0.2">
      <c r="A7" s="6">
        <v>4120</v>
      </c>
      <c r="B7" s="20" t="s">
        <v>57</v>
      </c>
      <c r="C7" s="51">
        <f t="shared" si="1"/>
        <v>0</v>
      </c>
      <c r="D7" s="52">
        <f t="shared" si="2"/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/>
      <c r="V7" s="54">
        <v>0</v>
      </c>
      <c r="W7" s="53"/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/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</row>
    <row r="8" spans="1:46" x14ac:dyDescent="0.2">
      <c r="A8" s="6">
        <v>4130</v>
      </c>
      <c r="B8" s="20" t="s">
        <v>58</v>
      </c>
      <c r="C8" s="51">
        <f t="shared" si="1"/>
        <v>11321056.75</v>
      </c>
      <c r="D8" s="52">
        <f t="shared" si="2"/>
        <v>8435455.6199999992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/>
      <c r="V8" s="54">
        <v>0</v>
      </c>
      <c r="W8" s="53"/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11321056.75</v>
      </c>
      <c r="AJ8" s="54">
        <v>8435455.6199999992</v>
      </c>
      <c r="AK8" s="53"/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</row>
    <row r="9" spans="1:46" x14ac:dyDescent="0.2">
      <c r="A9" s="6">
        <v>4140</v>
      </c>
      <c r="B9" s="20" t="s">
        <v>59</v>
      </c>
      <c r="C9" s="51">
        <f t="shared" si="1"/>
        <v>35067777.890000001</v>
      </c>
      <c r="D9" s="52">
        <f t="shared" si="2"/>
        <v>33931019.57</v>
      </c>
      <c r="E9" s="53">
        <v>5204987.5</v>
      </c>
      <c r="F9" s="54">
        <v>5080156.5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/>
      <c r="V9" s="54">
        <v>0</v>
      </c>
      <c r="W9" s="53"/>
      <c r="X9" s="54">
        <v>0</v>
      </c>
      <c r="Y9" s="53">
        <v>0</v>
      </c>
      <c r="Z9" s="54">
        <v>0</v>
      </c>
      <c r="AA9" s="53">
        <v>9563579.2799999993</v>
      </c>
      <c r="AB9" s="54">
        <v>9477238.8399999999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20299211.109999999</v>
      </c>
      <c r="AL9" s="54">
        <v>19373624.23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</row>
    <row r="10" spans="1:46" x14ac:dyDescent="0.2">
      <c r="A10" s="6">
        <v>4150</v>
      </c>
      <c r="B10" s="20" t="s">
        <v>60</v>
      </c>
      <c r="C10" s="51">
        <f t="shared" si="1"/>
        <v>159113629.46000001</v>
      </c>
      <c r="D10" s="52">
        <f t="shared" si="2"/>
        <v>150193376.21000001</v>
      </c>
      <c r="E10" s="53">
        <v>3593648.5</v>
      </c>
      <c r="F10" s="54">
        <v>3158994.5</v>
      </c>
      <c r="G10" s="53">
        <v>634826.13</v>
      </c>
      <c r="H10" s="54">
        <v>615946.73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/>
      <c r="V10" s="54">
        <v>0</v>
      </c>
      <c r="W10" s="53">
        <v>138028218.75</v>
      </c>
      <c r="X10" s="54">
        <v>129531303.23999999</v>
      </c>
      <c r="Y10" s="53">
        <v>28950</v>
      </c>
      <c r="Z10" s="54">
        <v>43300</v>
      </c>
      <c r="AA10" s="53">
        <v>16469881.99</v>
      </c>
      <c r="AB10" s="54">
        <v>16632282.380000001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318104.09000000003</v>
      </c>
      <c r="AL10" s="54">
        <v>211549.36</v>
      </c>
      <c r="AM10" s="53">
        <v>0</v>
      </c>
      <c r="AN10" s="54">
        <v>0</v>
      </c>
      <c r="AO10" s="53">
        <v>0</v>
      </c>
      <c r="AP10" s="54">
        <v>0</v>
      </c>
      <c r="AQ10" s="53">
        <v>40000</v>
      </c>
      <c r="AR10" s="54">
        <v>0</v>
      </c>
      <c r="AS10" s="53">
        <v>0</v>
      </c>
      <c r="AT10" s="54">
        <v>0</v>
      </c>
    </row>
    <row r="11" spans="1:46" x14ac:dyDescent="0.2">
      <c r="A11" s="6">
        <v>4160</v>
      </c>
      <c r="B11" s="20" t="s">
        <v>61</v>
      </c>
      <c r="C11" s="51">
        <f t="shared" si="1"/>
        <v>67504809.74000001</v>
      </c>
      <c r="D11" s="52">
        <f t="shared" si="2"/>
        <v>17816445.619999997</v>
      </c>
      <c r="E11" s="53">
        <v>8821669.6099999994</v>
      </c>
      <c r="F11" s="54">
        <v>4153820.31</v>
      </c>
      <c r="G11" s="53">
        <v>241674.81</v>
      </c>
      <c r="H11" s="54">
        <v>150934.07999999999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7796</v>
      </c>
      <c r="V11" s="54">
        <v>5984</v>
      </c>
      <c r="W11" s="53"/>
      <c r="X11" s="54">
        <v>0</v>
      </c>
      <c r="Y11" s="53">
        <v>0</v>
      </c>
      <c r="Z11" s="54">
        <v>0</v>
      </c>
      <c r="AA11" s="53">
        <v>60179.1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1086453.05</v>
      </c>
      <c r="AL11" s="54">
        <v>77239.89</v>
      </c>
      <c r="AM11" s="53">
        <v>0</v>
      </c>
      <c r="AN11" s="54">
        <v>0</v>
      </c>
      <c r="AO11" s="53">
        <v>57287037.170000002</v>
      </c>
      <c r="AP11" s="54">
        <v>13428467.34</v>
      </c>
      <c r="AQ11" s="53">
        <v>0</v>
      </c>
      <c r="AR11" s="54">
        <v>0</v>
      </c>
      <c r="AS11" s="53">
        <v>0</v>
      </c>
      <c r="AT11" s="54">
        <v>0</v>
      </c>
    </row>
    <row r="12" spans="1:46" x14ac:dyDescent="0.2">
      <c r="A12" s="6">
        <v>4170</v>
      </c>
      <c r="B12" s="20" t="s">
        <v>62</v>
      </c>
      <c r="C12" s="51">
        <f t="shared" si="1"/>
        <v>2758334466.1799998</v>
      </c>
      <c r="D12" s="52">
        <f t="shared" si="2"/>
        <v>2228139833.6300001</v>
      </c>
      <c r="E12" s="53">
        <v>0</v>
      </c>
      <c r="F12" s="54">
        <v>0</v>
      </c>
      <c r="G12" s="53">
        <v>55452341.039999999</v>
      </c>
      <c r="H12" s="54">
        <v>53083824.130000003</v>
      </c>
      <c r="I12" s="53">
        <v>2561687619.3499999</v>
      </c>
      <c r="J12" s="54">
        <v>2017787861.3</v>
      </c>
      <c r="K12" s="53">
        <v>0</v>
      </c>
      <c r="L12" s="54">
        <v>0</v>
      </c>
      <c r="M12" s="53">
        <v>55611508.200000003</v>
      </c>
      <c r="N12" s="54">
        <v>43330406.68</v>
      </c>
      <c r="O12" s="53">
        <v>0</v>
      </c>
      <c r="P12" s="54">
        <v>0</v>
      </c>
      <c r="Q12" s="53">
        <v>13593679.109999999</v>
      </c>
      <c r="R12" s="54">
        <v>13714648.41</v>
      </c>
      <c r="S12" s="53">
        <v>16353222.32</v>
      </c>
      <c r="T12" s="54">
        <v>16822721.030000001</v>
      </c>
      <c r="U12" s="53"/>
      <c r="V12" s="54">
        <v>0</v>
      </c>
      <c r="W12" s="53"/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19415011.370000001</v>
      </c>
      <c r="AD12" s="54">
        <v>49681478.409999996</v>
      </c>
      <c r="AE12" s="53">
        <v>10071669</v>
      </c>
      <c r="AF12" s="54">
        <v>9447713.8399999999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26149415.789999999</v>
      </c>
      <c r="AN12" s="54">
        <v>24271179.829999998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</row>
    <row r="13" spans="1:46" ht="22.5" x14ac:dyDescent="0.2">
      <c r="A13" s="6">
        <v>4190</v>
      </c>
      <c r="B13" s="20" t="s">
        <v>63</v>
      </c>
      <c r="C13" s="51">
        <f t="shared" si="1"/>
        <v>0</v>
      </c>
      <c r="D13" s="52">
        <f t="shared" si="2"/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  <c r="M13" s="53">
        <v>0</v>
      </c>
      <c r="N13" s="54">
        <v>0</v>
      </c>
      <c r="O13" s="53">
        <v>0</v>
      </c>
      <c r="P13" s="54">
        <v>0</v>
      </c>
      <c r="Q13" s="53">
        <v>0</v>
      </c>
      <c r="R13" s="54">
        <v>0</v>
      </c>
      <c r="S13" s="53">
        <v>0</v>
      </c>
      <c r="T13" s="54">
        <v>0</v>
      </c>
      <c r="U13" s="53"/>
      <c r="V13" s="54">
        <v>0</v>
      </c>
      <c r="W13" s="53"/>
      <c r="X13" s="54">
        <v>0</v>
      </c>
      <c r="Y13" s="53">
        <v>0</v>
      </c>
      <c r="Z13" s="54">
        <v>0</v>
      </c>
      <c r="AA13" s="53">
        <v>0</v>
      </c>
      <c r="AB13" s="54">
        <v>0</v>
      </c>
      <c r="AC13" s="53">
        <v>0</v>
      </c>
      <c r="AD13" s="54">
        <v>0</v>
      </c>
      <c r="AE13" s="53">
        <v>0</v>
      </c>
      <c r="AF13" s="54">
        <v>0</v>
      </c>
      <c r="AG13" s="53">
        <v>0</v>
      </c>
      <c r="AH13" s="54">
        <v>0</v>
      </c>
      <c r="AI13" s="53">
        <v>0</v>
      </c>
      <c r="AJ13" s="54">
        <v>0</v>
      </c>
      <c r="AK13" s="53">
        <v>0</v>
      </c>
      <c r="AL13" s="54">
        <v>0</v>
      </c>
      <c r="AM13" s="53">
        <v>0</v>
      </c>
      <c r="AN13" s="54">
        <v>0</v>
      </c>
      <c r="AO13" s="53">
        <v>0</v>
      </c>
      <c r="AP13" s="54">
        <v>0</v>
      </c>
      <c r="AQ13" s="53">
        <v>0</v>
      </c>
      <c r="AR13" s="54">
        <v>0</v>
      </c>
      <c r="AS13" s="53">
        <v>0</v>
      </c>
      <c r="AT13" s="54">
        <v>0</v>
      </c>
    </row>
    <row r="14" spans="1:46" ht="22.5" x14ac:dyDescent="0.2">
      <c r="A14" s="8">
        <v>4200</v>
      </c>
      <c r="B14" s="17" t="s">
        <v>64</v>
      </c>
      <c r="C14" s="47">
        <f t="shared" si="1"/>
        <v>635158997.19000006</v>
      </c>
      <c r="D14" s="48">
        <f t="shared" si="2"/>
        <v>682715542.75999999</v>
      </c>
      <c r="E14" s="49">
        <v>111006251.56</v>
      </c>
      <c r="F14" s="50">
        <v>106501755.22</v>
      </c>
      <c r="G14" s="49">
        <v>40584854.840000004</v>
      </c>
      <c r="H14" s="50">
        <v>26638038.600000001</v>
      </c>
      <c r="I14" s="49">
        <v>1320932.04</v>
      </c>
      <c r="J14" s="50">
        <v>7653266.6099999994</v>
      </c>
      <c r="K14" s="49">
        <v>9754704.0800000001</v>
      </c>
      <c r="L14" s="50">
        <v>10877361.800000001</v>
      </c>
      <c r="M14" s="49">
        <v>22254504</v>
      </c>
      <c r="N14" s="50">
        <v>14461289.619999999</v>
      </c>
      <c r="O14" s="49">
        <v>0</v>
      </c>
      <c r="P14" s="50">
        <v>1220824.04</v>
      </c>
      <c r="Q14" s="49">
        <v>46873003.43</v>
      </c>
      <c r="R14" s="50">
        <v>57353294.210000001</v>
      </c>
      <c r="S14" s="49">
        <v>66969439.5</v>
      </c>
      <c r="T14" s="50">
        <v>57947944</v>
      </c>
      <c r="U14" s="49">
        <v>3211496.64</v>
      </c>
      <c r="V14" s="50">
        <v>3058568.28</v>
      </c>
      <c r="W14" s="49">
        <v>3700000</v>
      </c>
      <c r="X14" s="50">
        <v>8000000</v>
      </c>
      <c r="Y14" s="49">
        <v>29342367.670000002</v>
      </c>
      <c r="Z14" s="50">
        <v>28229371.100000001</v>
      </c>
      <c r="AA14" s="49">
        <v>7024136.1900000004</v>
      </c>
      <c r="AB14" s="50">
        <v>7707449.5300000003</v>
      </c>
      <c r="AC14" s="49">
        <v>57590823.399999999</v>
      </c>
      <c r="AD14" s="50">
        <v>52192955.039999999</v>
      </c>
      <c r="AE14" s="49">
        <v>61443706.049999997</v>
      </c>
      <c r="AF14" s="50">
        <v>48223307.960000001</v>
      </c>
      <c r="AG14" s="49">
        <v>0</v>
      </c>
      <c r="AH14" s="50">
        <v>0</v>
      </c>
      <c r="AI14" s="49">
        <v>2397792</v>
      </c>
      <c r="AJ14" s="50">
        <v>2397792</v>
      </c>
      <c r="AK14" s="49">
        <v>105969365.59999999</v>
      </c>
      <c r="AL14" s="50">
        <v>118622489.01000001</v>
      </c>
      <c r="AM14" s="49">
        <v>65715620.189999998</v>
      </c>
      <c r="AN14" s="50">
        <v>108867441.73</v>
      </c>
      <c r="AO14" s="49">
        <v>0</v>
      </c>
      <c r="AP14" s="50">
        <v>0</v>
      </c>
      <c r="AQ14" s="49">
        <v>0</v>
      </c>
      <c r="AR14" s="50">
        <v>22762394.010000002</v>
      </c>
      <c r="AS14" s="49">
        <v>0</v>
      </c>
      <c r="AT14" s="54">
        <v>0</v>
      </c>
    </row>
    <row r="15" spans="1:46" x14ac:dyDescent="0.2">
      <c r="A15" s="6">
        <v>4210</v>
      </c>
      <c r="B15" s="20" t="s">
        <v>65</v>
      </c>
      <c r="C15" s="51">
        <f t="shared" si="1"/>
        <v>107888767.94</v>
      </c>
      <c r="D15" s="52">
        <f t="shared" si="2"/>
        <v>141203220.89000002</v>
      </c>
      <c r="E15" s="53">
        <v>2668307.52</v>
      </c>
      <c r="F15" s="54">
        <v>8163810.7199999997</v>
      </c>
      <c r="G15" s="53">
        <v>1019848</v>
      </c>
      <c r="H15" s="54">
        <v>1593012.3</v>
      </c>
      <c r="I15" s="53">
        <v>1320932.04</v>
      </c>
      <c r="J15" s="54">
        <v>7653266.6099999994</v>
      </c>
      <c r="K15" s="53">
        <v>3200000</v>
      </c>
      <c r="L15" s="54">
        <v>3718240</v>
      </c>
      <c r="M15" s="53">
        <v>22254504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/>
      <c r="V15" s="54">
        <v>0</v>
      </c>
      <c r="W15" s="53">
        <v>3700000</v>
      </c>
      <c r="X15" s="54">
        <v>3500000</v>
      </c>
      <c r="Y15" s="53">
        <v>985420</v>
      </c>
      <c r="Z15" s="54">
        <v>0</v>
      </c>
      <c r="AA15" s="53">
        <v>7024136.1900000004</v>
      </c>
      <c r="AB15" s="54">
        <v>7707449.5300000003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/>
      <c r="AL15" s="54">
        <v>0</v>
      </c>
      <c r="AM15" s="53">
        <v>65715620.189999998</v>
      </c>
      <c r="AN15" s="54">
        <v>108867441.73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</row>
    <row r="16" spans="1:46" x14ac:dyDescent="0.2">
      <c r="A16" s="6">
        <v>4220</v>
      </c>
      <c r="B16" s="20" t="s">
        <v>68</v>
      </c>
      <c r="C16" s="51">
        <f t="shared" si="1"/>
        <v>554430647.10000002</v>
      </c>
      <c r="D16" s="52">
        <f t="shared" si="2"/>
        <v>541512321.87</v>
      </c>
      <c r="E16" s="53">
        <v>108337944.04000001</v>
      </c>
      <c r="F16" s="54">
        <v>98337944.5</v>
      </c>
      <c r="G16" s="53">
        <v>39565006.840000004</v>
      </c>
      <c r="H16" s="54">
        <v>25045026.300000001</v>
      </c>
      <c r="I16" s="53">
        <v>0</v>
      </c>
      <c r="J16" s="54">
        <v>0</v>
      </c>
      <c r="K16" s="53">
        <v>6554704.0800000001</v>
      </c>
      <c r="L16" s="54">
        <v>7159121.7999999998</v>
      </c>
      <c r="M16" s="53">
        <v>0</v>
      </c>
      <c r="N16" s="54">
        <v>14461289.619999999</v>
      </c>
      <c r="O16" s="53">
        <v>0</v>
      </c>
      <c r="P16" s="54">
        <v>1220824.04</v>
      </c>
      <c r="Q16" s="53">
        <v>46873003.43</v>
      </c>
      <c r="R16" s="54">
        <v>57353294.210000001</v>
      </c>
      <c r="S16" s="53">
        <v>66969439.5</v>
      </c>
      <c r="T16" s="54">
        <v>57947944</v>
      </c>
      <c r="U16" s="53">
        <v>3211496.64</v>
      </c>
      <c r="V16" s="54">
        <v>3058568.28</v>
      </c>
      <c r="W16" s="53"/>
      <c r="X16" s="54">
        <v>4500000</v>
      </c>
      <c r="Y16" s="53">
        <v>28356947.670000002</v>
      </c>
      <c r="Z16" s="54">
        <v>28229371.100000001</v>
      </c>
      <c r="AA16" s="53">
        <v>0</v>
      </c>
      <c r="AB16" s="54">
        <v>0</v>
      </c>
      <c r="AC16" s="53">
        <v>57590823.399999999</v>
      </c>
      <c r="AD16" s="54">
        <v>52192955.039999999</v>
      </c>
      <c r="AE16" s="53">
        <v>61443706.049999997</v>
      </c>
      <c r="AF16" s="54">
        <v>48223307.960000001</v>
      </c>
      <c r="AG16" s="53">
        <v>0</v>
      </c>
      <c r="AH16" s="54">
        <v>0</v>
      </c>
      <c r="AI16" s="53">
        <v>2397792</v>
      </c>
      <c r="AJ16" s="54">
        <v>2397792</v>
      </c>
      <c r="AK16" s="53">
        <v>105969365.59999999</v>
      </c>
      <c r="AL16" s="54">
        <v>118622489.01000001</v>
      </c>
      <c r="AM16" s="53">
        <v>0</v>
      </c>
      <c r="AN16" s="54">
        <v>0</v>
      </c>
      <c r="AO16" s="53">
        <v>0</v>
      </c>
      <c r="AP16" s="54">
        <v>0</v>
      </c>
      <c r="AQ16" s="53">
        <v>27160417.850000001</v>
      </c>
      <c r="AR16" s="54">
        <v>22762394.010000002</v>
      </c>
      <c r="AS16" s="53">
        <v>0</v>
      </c>
      <c r="AT16" s="54">
        <v>0</v>
      </c>
    </row>
    <row r="17" spans="1:46" x14ac:dyDescent="0.2">
      <c r="A17" s="8">
        <v>4300</v>
      </c>
      <c r="B17" s="17" t="s">
        <v>72</v>
      </c>
      <c r="C17" s="47">
        <f t="shared" si="1"/>
        <v>240268734.48999998</v>
      </c>
      <c r="D17" s="48">
        <f t="shared" si="2"/>
        <v>158909631.09999999</v>
      </c>
      <c r="E17" s="49">
        <v>1953708.97</v>
      </c>
      <c r="F17" s="50">
        <v>1300351.94</v>
      </c>
      <c r="G17" s="49">
        <v>0</v>
      </c>
      <c r="H17" s="50">
        <v>0</v>
      </c>
      <c r="I17" s="49">
        <v>196567870.96000001</v>
      </c>
      <c r="J17" s="50">
        <v>126954901.02000001</v>
      </c>
      <c r="K17" s="49">
        <v>70788.98</v>
      </c>
      <c r="L17" s="50">
        <v>37800</v>
      </c>
      <c r="M17" s="49">
        <v>81860.509999999995</v>
      </c>
      <c r="N17" s="50">
        <v>174170.76</v>
      </c>
      <c r="O17" s="49">
        <v>0</v>
      </c>
      <c r="P17" s="50">
        <v>7479.2</v>
      </c>
      <c r="Q17" s="49">
        <v>820204.4</v>
      </c>
      <c r="R17" s="50">
        <v>475571.85</v>
      </c>
      <c r="S17" s="49">
        <v>0</v>
      </c>
      <c r="T17" s="50">
        <v>0</v>
      </c>
      <c r="U17" s="49">
        <v>90242.9</v>
      </c>
      <c r="V17" s="50">
        <v>48714.94</v>
      </c>
      <c r="W17" s="49">
        <v>4333717.1100000003</v>
      </c>
      <c r="X17" s="50">
        <v>2120442.08</v>
      </c>
      <c r="Y17" s="49">
        <v>731483.59</v>
      </c>
      <c r="Z17" s="50">
        <v>548225.49</v>
      </c>
      <c r="AA17" s="49">
        <v>622.26</v>
      </c>
      <c r="AB17" s="50">
        <v>213.87</v>
      </c>
      <c r="AC17" s="49">
        <v>21138666</v>
      </c>
      <c r="AD17" s="50">
        <v>19752704.140000001</v>
      </c>
      <c r="AE17" s="49">
        <v>0</v>
      </c>
      <c r="AF17" s="50">
        <v>0</v>
      </c>
      <c r="AG17" s="49">
        <v>2937824.1</v>
      </c>
      <c r="AH17" s="50">
        <v>2558943.63</v>
      </c>
      <c r="AI17" s="49">
        <v>4632741.3099999996</v>
      </c>
      <c r="AJ17" s="50">
        <v>3655982.6</v>
      </c>
      <c r="AK17" s="49">
        <v>575820.87</v>
      </c>
      <c r="AL17" s="50">
        <v>639375.63</v>
      </c>
      <c r="AM17" s="49">
        <v>4896439.79</v>
      </c>
      <c r="AN17" s="50">
        <v>175028.21</v>
      </c>
      <c r="AO17" s="49">
        <v>78224.7</v>
      </c>
      <c r="AP17" s="50">
        <v>33790.14</v>
      </c>
      <c r="AQ17" s="49">
        <v>0</v>
      </c>
      <c r="AR17" s="50">
        <v>0</v>
      </c>
      <c r="AS17" s="49">
        <v>1358518.04</v>
      </c>
      <c r="AT17" s="54">
        <v>425935.6</v>
      </c>
    </row>
    <row r="18" spans="1:46" x14ac:dyDescent="0.2">
      <c r="A18" s="6">
        <v>4310</v>
      </c>
      <c r="B18" s="20" t="s">
        <v>73</v>
      </c>
      <c r="C18" s="51">
        <f t="shared" si="1"/>
        <v>203148741.91999999</v>
      </c>
      <c r="D18" s="52">
        <f t="shared" si="2"/>
        <v>144293819.66999999</v>
      </c>
      <c r="E18" s="53">
        <v>1953708.97</v>
      </c>
      <c r="F18" s="54">
        <v>1300351.94</v>
      </c>
      <c r="G18" s="49">
        <v>0</v>
      </c>
      <c r="H18" s="54">
        <v>0</v>
      </c>
      <c r="I18" s="53">
        <v>163076227.83000001</v>
      </c>
      <c r="J18" s="54">
        <v>119162981.54000001</v>
      </c>
      <c r="K18" s="53">
        <v>0</v>
      </c>
      <c r="L18" s="54">
        <v>0</v>
      </c>
      <c r="M18" s="53">
        <v>81860.509999999995</v>
      </c>
      <c r="N18" s="54">
        <v>174170.76</v>
      </c>
      <c r="O18" s="53">
        <v>0</v>
      </c>
      <c r="P18" s="54">
        <v>7479.2</v>
      </c>
      <c r="Q18" s="53">
        <v>794231.61</v>
      </c>
      <c r="R18" s="54">
        <v>475571.85</v>
      </c>
      <c r="S18" s="53">
        <v>0</v>
      </c>
      <c r="T18" s="54">
        <v>0</v>
      </c>
      <c r="U18" s="53">
        <v>90242.9</v>
      </c>
      <c r="V18" s="54">
        <v>48714.94</v>
      </c>
      <c r="W18" s="53">
        <v>3120814.12</v>
      </c>
      <c r="X18" s="54">
        <v>2120442.08</v>
      </c>
      <c r="Y18" s="53">
        <v>718746.59</v>
      </c>
      <c r="Z18" s="54">
        <v>548225.49</v>
      </c>
      <c r="AA18" s="53">
        <v>622.26</v>
      </c>
      <c r="AB18" s="54">
        <v>0</v>
      </c>
      <c r="AC18" s="53">
        <v>19078978.129999999</v>
      </c>
      <c r="AD18" s="54">
        <v>16281366.550000001</v>
      </c>
      <c r="AE18" s="53">
        <v>0</v>
      </c>
      <c r="AF18" s="54">
        <v>0</v>
      </c>
      <c r="AG18" s="53">
        <v>2937824.1</v>
      </c>
      <c r="AH18" s="54">
        <v>0</v>
      </c>
      <c r="AI18" s="53">
        <v>4632741.3099999996</v>
      </c>
      <c r="AJ18" s="54">
        <v>3655982.6</v>
      </c>
      <c r="AK18" s="53">
        <v>407785.76</v>
      </c>
      <c r="AL18" s="54">
        <v>310547.71000000002</v>
      </c>
      <c r="AM18" s="53">
        <v>4896439.79</v>
      </c>
      <c r="AN18" s="54">
        <v>174194.87</v>
      </c>
      <c r="AO18" s="53">
        <v>0</v>
      </c>
      <c r="AP18" s="54">
        <v>33790.14</v>
      </c>
      <c r="AQ18" s="53">
        <v>0</v>
      </c>
      <c r="AR18" s="54">
        <v>0</v>
      </c>
      <c r="AS18" s="53">
        <v>1358518.04</v>
      </c>
      <c r="AT18" s="54">
        <v>0</v>
      </c>
    </row>
    <row r="19" spans="1:46" x14ac:dyDescent="0.2">
      <c r="A19" s="6">
        <v>4320</v>
      </c>
      <c r="B19" s="20" t="s">
        <v>74</v>
      </c>
      <c r="C19" s="51">
        <f t="shared" si="1"/>
        <v>0</v>
      </c>
      <c r="D19" s="52">
        <f t="shared" si="2"/>
        <v>0</v>
      </c>
      <c r="E19" s="53">
        <v>0</v>
      </c>
      <c r="F19" s="54">
        <v>0</v>
      </c>
      <c r="G19" s="49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  <c r="M19" s="53">
        <v>0</v>
      </c>
      <c r="N19" s="54">
        <v>0</v>
      </c>
      <c r="O19" s="53">
        <v>0</v>
      </c>
      <c r="P19" s="54">
        <v>0</v>
      </c>
      <c r="Q19" s="53">
        <v>0</v>
      </c>
      <c r="R19" s="54">
        <v>0</v>
      </c>
      <c r="S19" s="53">
        <v>0</v>
      </c>
      <c r="T19" s="54">
        <v>0</v>
      </c>
      <c r="U19" s="53"/>
      <c r="V19" s="54">
        <v>0</v>
      </c>
      <c r="W19" s="53"/>
      <c r="X19" s="54">
        <v>0</v>
      </c>
      <c r="Y19" s="53">
        <v>0</v>
      </c>
      <c r="Z19" s="54">
        <v>0</v>
      </c>
      <c r="AA19" s="53">
        <v>0</v>
      </c>
      <c r="AB19" s="54">
        <v>0</v>
      </c>
      <c r="AC19" s="53">
        <v>0</v>
      </c>
      <c r="AD19" s="54">
        <v>0</v>
      </c>
      <c r="AE19" s="53">
        <v>0</v>
      </c>
      <c r="AF19" s="54">
        <v>0</v>
      </c>
      <c r="AG19" s="53">
        <v>0</v>
      </c>
      <c r="AH19" s="54">
        <v>0</v>
      </c>
      <c r="AI19" s="53">
        <v>0</v>
      </c>
      <c r="AJ19" s="54">
        <v>0</v>
      </c>
      <c r="AK19" s="53"/>
      <c r="AL19" s="54">
        <v>0</v>
      </c>
      <c r="AM19" s="53">
        <v>0</v>
      </c>
      <c r="AN19" s="54">
        <v>0</v>
      </c>
      <c r="AO19" s="53">
        <v>0</v>
      </c>
      <c r="AP19" s="54">
        <v>0</v>
      </c>
      <c r="AQ19" s="53">
        <v>0</v>
      </c>
      <c r="AR19" s="54">
        <v>0</v>
      </c>
      <c r="AS19" s="53">
        <v>0</v>
      </c>
      <c r="AT19" s="54">
        <v>0</v>
      </c>
    </row>
    <row r="20" spans="1:46" x14ac:dyDescent="0.2">
      <c r="A20" s="6">
        <v>4330</v>
      </c>
      <c r="B20" s="20" t="s">
        <v>75</v>
      </c>
      <c r="C20" s="51">
        <f t="shared" si="1"/>
        <v>0</v>
      </c>
      <c r="D20" s="52">
        <f t="shared" si="2"/>
        <v>0</v>
      </c>
      <c r="E20" s="53">
        <v>0</v>
      </c>
      <c r="F20" s="54">
        <v>0</v>
      </c>
      <c r="G20" s="49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/>
      <c r="V20" s="54">
        <v>0</v>
      </c>
      <c r="W20" s="53"/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/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</row>
    <row r="21" spans="1:46" x14ac:dyDescent="0.2">
      <c r="A21" s="6">
        <v>4340</v>
      </c>
      <c r="B21" s="20" t="s">
        <v>76</v>
      </c>
      <c r="C21" s="51">
        <f t="shared" si="1"/>
        <v>0</v>
      </c>
      <c r="D21" s="52">
        <f t="shared" si="2"/>
        <v>0</v>
      </c>
      <c r="E21" s="53">
        <v>0</v>
      </c>
      <c r="F21" s="54">
        <v>0</v>
      </c>
      <c r="G21" s="49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/>
      <c r="V21" s="54">
        <v>0</v>
      </c>
      <c r="W21" s="53"/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/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</row>
    <row r="22" spans="1:46" x14ac:dyDescent="0.2">
      <c r="A22" s="6">
        <v>4390</v>
      </c>
      <c r="B22" s="20" t="s">
        <v>77</v>
      </c>
      <c r="C22" s="51">
        <f t="shared" si="1"/>
        <v>5221634.3499999996</v>
      </c>
      <c r="D22" s="52">
        <f t="shared" si="2"/>
        <v>11630718.33</v>
      </c>
      <c r="E22" s="53">
        <v>0</v>
      </c>
      <c r="F22" s="54">
        <v>0</v>
      </c>
      <c r="G22" s="49">
        <v>0</v>
      </c>
      <c r="H22" s="54">
        <v>0</v>
      </c>
      <c r="I22" s="53">
        <v>0</v>
      </c>
      <c r="J22" s="54">
        <v>7791919.4799999995</v>
      </c>
      <c r="K22" s="53">
        <v>70788.98</v>
      </c>
      <c r="L22" s="54">
        <v>37800</v>
      </c>
      <c r="M22" s="53">
        <v>0</v>
      </c>
      <c r="N22" s="54">
        <v>0</v>
      </c>
      <c r="O22" s="53">
        <v>0</v>
      </c>
      <c r="P22" s="54">
        <v>0</v>
      </c>
      <c r="Q22" s="53">
        <v>25972.79</v>
      </c>
      <c r="R22" s="54">
        <v>0</v>
      </c>
      <c r="S22" s="53">
        <v>0</v>
      </c>
      <c r="T22" s="54">
        <v>0</v>
      </c>
      <c r="U22" s="53"/>
      <c r="V22" s="54">
        <v>0</v>
      </c>
      <c r="W22" s="53">
        <v>1212902.99</v>
      </c>
      <c r="X22" s="54">
        <v>0</v>
      </c>
      <c r="Y22" s="53">
        <v>12737</v>
      </c>
      <c r="Z22" s="54">
        <v>0</v>
      </c>
      <c r="AA22" s="53">
        <v>0</v>
      </c>
      <c r="AB22" s="54">
        <v>0</v>
      </c>
      <c r="AC22" s="53">
        <v>2059687.87</v>
      </c>
      <c r="AD22" s="54">
        <v>3471337.59</v>
      </c>
      <c r="AE22" s="53">
        <v>0</v>
      </c>
      <c r="AF22" s="54">
        <v>0</v>
      </c>
      <c r="AG22" s="53">
        <v>0</v>
      </c>
      <c r="AH22" s="54">
        <v>0</v>
      </c>
      <c r="AI22" s="53">
        <v>0</v>
      </c>
      <c r="AJ22" s="54">
        <v>0</v>
      </c>
      <c r="AK22" s="53">
        <v>168035.11</v>
      </c>
      <c r="AL22" s="54">
        <v>328827.92</v>
      </c>
      <c r="AM22" s="53">
        <v>1593284.91</v>
      </c>
      <c r="AN22" s="54">
        <v>833.34</v>
      </c>
      <c r="AO22" s="53">
        <v>78224.7</v>
      </c>
      <c r="AP22" s="54">
        <v>0</v>
      </c>
      <c r="AQ22" s="53">
        <v>0</v>
      </c>
      <c r="AR22" s="54">
        <v>0</v>
      </c>
      <c r="AS22" s="53">
        <v>0</v>
      </c>
      <c r="AT22" s="54">
        <v>0</v>
      </c>
    </row>
    <row r="23" spans="1:46" s="19" customFormat="1" x14ac:dyDescent="0.2">
      <c r="A23" s="8">
        <v>5000</v>
      </c>
      <c r="B23" s="17" t="s">
        <v>78</v>
      </c>
      <c r="C23" s="47">
        <f t="shared" si="1"/>
        <v>2994751172.7500005</v>
      </c>
      <c r="D23" s="48">
        <f t="shared" si="2"/>
        <v>2636688662.4000001</v>
      </c>
      <c r="E23" s="49">
        <f>+E24+E28+E38+E42+E48+E55</f>
        <v>126716553.13</v>
      </c>
      <c r="F23" s="50">
        <v>148881909.93000001</v>
      </c>
      <c r="G23" s="49">
        <v>97949042.220000014</v>
      </c>
      <c r="H23" s="50">
        <v>78410016.459999993</v>
      </c>
      <c r="I23" s="49">
        <v>2005407376.2799997</v>
      </c>
      <c r="J23" s="50">
        <v>1700403469.3100004</v>
      </c>
      <c r="K23" s="49">
        <v>10505353.09</v>
      </c>
      <c r="L23" s="50">
        <v>11691173.989999998</v>
      </c>
      <c r="M23" s="49">
        <v>61527504.780000001</v>
      </c>
      <c r="N23" s="50">
        <v>50779865.079999998</v>
      </c>
      <c r="O23" s="49">
        <v>0</v>
      </c>
      <c r="P23" s="50">
        <v>1956238.08</v>
      </c>
      <c r="Q23" s="49">
        <v>42728887.270000003</v>
      </c>
      <c r="R23" s="50">
        <v>35172077.990000002</v>
      </c>
      <c r="S23" s="49">
        <v>79509673.839999989</v>
      </c>
      <c r="T23" s="50">
        <v>70915874.480000004</v>
      </c>
      <c r="U23" s="49">
        <v>2776606.99</v>
      </c>
      <c r="V23" s="50">
        <v>2675654.0100000002</v>
      </c>
      <c r="W23" s="49">
        <v>138461546.38</v>
      </c>
      <c r="X23" s="50">
        <v>126200633.05999999</v>
      </c>
      <c r="Y23" s="49">
        <v>27350291.419999998</v>
      </c>
      <c r="Z23" s="50">
        <v>28363034.140000001</v>
      </c>
      <c r="AA23" s="49">
        <v>29531533.030000001</v>
      </c>
      <c r="AB23" s="50">
        <v>29711209.550000001</v>
      </c>
      <c r="AC23" s="49">
        <v>66488921.189999998</v>
      </c>
      <c r="AD23" s="50">
        <v>90768288.290000007</v>
      </c>
      <c r="AE23" s="49">
        <v>70817243.950000003</v>
      </c>
      <c r="AF23" s="50">
        <v>66276842.969999999</v>
      </c>
      <c r="AG23" s="49">
        <v>3170766.4400000004</v>
      </c>
      <c r="AH23" s="50">
        <v>3118835.72</v>
      </c>
      <c r="AI23" s="49">
        <v>13707038.799999999</v>
      </c>
      <c r="AJ23" s="50">
        <v>14057954.859999999</v>
      </c>
      <c r="AK23" s="49">
        <v>121787262.16</v>
      </c>
      <c r="AL23" s="50">
        <v>129800377.29000001</v>
      </c>
      <c r="AM23" s="49">
        <v>22101988.629999999</v>
      </c>
      <c r="AN23" s="50">
        <v>12591393.359999999</v>
      </c>
      <c r="AO23" s="49">
        <v>42132735.420000002</v>
      </c>
      <c r="AP23" s="50">
        <v>13614351.560000001</v>
      </c>
      <c r="AQ23" s="49">
        <v>26688275.09</v>
      </c>
      <c r="AR23" s="50">
        <v>21203182.27</v>
      </c>
      <c r="AS23" s="49">
        <v>5392572.6399999997</v>
      </c>
      <c r="AT23" s="54">
        <v>96280</v>
      </c>
    </row>
    <row r="24" spans="1:46" x14ac:dyDescent="0.2">
      <c r="A24" s="8">
        <v>5100</v>
      </c>
      <c r="B24" s="17" t="s">
        <v>79</v>
      </c>
      <c r="C24" s="47">
        <f t="shared" si="1"/>
        <v>2167867217.0899997</v>
      </c>
      <c r="D24" s="48">
        <f t="shared" si="2"/>
        <v>1827393431.8000002</v>
      </c>
      <c r="E24" s="49">
        <v>113431933.22</v>
      </c>
      <c r="F24" s="50">
        <v>98376511.560000002</v>
      </c>
      <c r="G24" s="49">
        <v>79411526.430000007</v>
      </c>
      <c r="H24" s="50">
        <v>72514414.799999997</v>
      </c>
      <c r="I24" s="49">
        <v>1287970051.1999998</v>
      </c>
      <c r="J24" s="50">
        <v>1043829628.6900001</v>
      </c>
      <c r="K24" s="49">
        <v>9305430.1799999997</v>
      </c>
      <c r="L24" s="50">
        <v>10337097.649999999</v>
      </c>
      <c r="M24" s="49">
        <v>60817682</v>
      </c>
      <c r="N24" s="50">
        <v>50049911.920000002</v>
      </c>
      <c r="O24" s="49">
        <v>0</v>
      </c>
      <c r="P24" s="50">
        <v>1920805.18</v>
      </c>
      <c r="Q24" s="49">
        <v>40033869.600000001</v>
      </c>
      <c r="R24" s="50">
        <v>34499612.039999999</v>
      </c>
      <c r="S24" s="49">
        <v>78064625.359999985</v>
      </c>
      <c r="T24" s="50">
        <v>69716685.670000002</v>
      </c>
      <c r="U24" s="49">
        <v>2630368.9900000002</v>
      </c>
      <c r="V24" s="50">
        <v>2568850.81</v>
      </c>
      <c r="W24" s="49">
        <v>116098793.37</v>
      </c>
      <c r="X24" s="50">
        <v>106515815.00999999</v>
      </c>
      <c r="Y24" s="49">
        <v>26730063.43</v>
      </c>
      <c r="Z24" s="50">
        <v>27824253.68</v>
      </c>
      <c r="AA24" s="49">
        <v>29531533.030000001</v>
      </c>
      <c r="AB24" s="50">
        <v>29699606.350000001</v>
      </c>
      <c r="AC24" s="49">
        <v>47406652.890000001</v>
      </c>
      <c r="AD24" s="50">
        <v>44537876.470000006</v>
      </c>
      <c r="AE24" s="49">
        <v>61516265.830000006</v>
      </c>
      <c r="AF24" s="50">
        <v>56975864.850000001</v>
      </c>
      <c r="AG24" s="49">
        <v>3061519.45</v>
      </c>
      <c r="AH24" s="50">
        <v>2973696.53</v>
      </c>
      <c r="AI24" s="49">
        <v>1670954.53</v>
      </c>
      <c r="AJ24" s="50">
        <v>2534979.41</v>
      </c>
      <c r="AK24" s="49">
        <v>118216547.44</v>
      </c>
      <c r="AL24" s="50">
        <v>126693198.23</v>
      </c>
      <c r="AM24" s="49">
        <v>18412740.18</v>
      </c>
      <c r="AN24" s="50">
        <v>11199135.84</v>
      </c>
      <c r="AO24" s="49">
        <v>41726654.340000004</v>
      </c>
      <c r="AP24" s="50">
        <v>13343630.84</v>
      </c>
      <c r="AQ24" s="49">
        <v>26437432.98</v>
      </c>
      <c r="AR24" s="50">
        <v>21185576.27</v>
      </c>
      <c r="AS24" s="49">
        <v>5392572.6399999997</v>
      </c>
      <c r="AT24" s="54">
        <v>96280</v>
      </c>
    </row>
    <row r="25" spans="1:46" x14ac:dyDescent="0.2">
      <c r="A25" s="6">
        <v>5110</v>
      </c>
      <c r="B25" s="20" t="s">
        <v>80</v>
      </c>
      <c r="C25" s="51">
        <f t="shared" si="1"/>
        <v>813896060.59999979</v>
      </c>
      <c r="D25" s="52">
        <f t="shared" si="2"/>
        <v>745780603.96999979</v>
      </c>
      <c r="E25" s="53">
        <v>91731789.129999995</v>
      </c>
      <c r="F25" s="54">
        <v>79477548.629999995</v>
      </c>
      <c r="G25" s="53">
        <v>49740588.68</v>
      </c>
      <c r="H25" s="54">
        <v>46671696.969999999</v>
      </c>
      <c r="I25" s="53">
        <v>389731444.19</v>
      </c>
      <c r="J25" s="54">
        <v>356123100.75</v>
      </c>
      <c r="K25" s="53">
        <v>8192506.6199999992</v>
      </c>
      <c r="L25" s="54">
        <v>8258523.0899999999</v>
      </c>
      <c r="M25" s="53">
        <v>27779925.640000001</v>
      </c>
      <c r="N25" s="54">
        <v>25271356.710000001</v>
      </c>
      <c r="O25" s="53">
        <v>0</v>
      </c>
      <c r="P25" s="54">
        <v>1672867.7</v>
      </c>
      <c r="Q25" s="53">
        <v>15187182.310000001</v>
      </c>
      <c r="R25" s="54">
        <v>14158013.02</v>
      </c>
      <c r="S25" s="53">
        <v>47085871.479999997</v>
      </c>
      <c r="T25" s="54">
        <v>43774300.240000002</v>
      </c>
      <c r="U25" s="53">
        <v>1903294.42</v>
      </c>
      <c r="V25" s="54">
        <v>1824124.5899999999</v>
      </c>
      <c r="W25" s="53">
        <v>35153895.259999998</v>
      </c>
      <c r="X25" s="54">
        <v>31535160.68</v>
      </c>
      <c r="Y25" s="53">
        <v>14993237.41</v>
      </c>
      <c r="Z25" s="54">
        <v>14392004.77</v>
      </c>
      <c r="AA25" s="53">
        <v>22153647.309999999</v>
      </c>
      <c r="AB25" s="54">
        <v>23284792.280000001</v>
      </c>
      <c r="AC25" s="53">
        <v>37047989.640000001</v>
      </c>
      <c r="AD25" s="54">
        <v>35251554.780000001</v>
      </c>
      <c r="AE25" s="53">
        <v>50288493.450000003</v>
      </c>
      <c r="AF25" s="54">
        <v>47485781.259999998</v>
      </c>
      <c r="AG25" s="53">
        <v>2066771.3</v>
      </c>
      <c r="AH25" s="54">
        <v>2069288.21</v>
      </c>
      <c r="AI25" s="53">
        <v>0</v>
      </c>
      <c r="AJ25" s="54">
        <v>0</v>
      </c>
      <c r="AK25" s="53">
        <v>365581.11</v>
      </c>
      <c r="AL25" s="54">
        <v>449280.81</v>
      </c>
      <c r="AM25" s="53">
        <v>129865.92</v>
      </c>
      <c r="AN25" s="54">
        <v>132905.88</v>
      </c>
      <c r="AO25" s="53">
        <v>0</v>
      </c>
      <c r="AP25" s="54">
        <v>0</v>
      </c>
      <c r="AQ25" s="53">
        <v>20343976.73</v>
      </c>
      <c r="AR25" s="54">
        <v>13948303.6</v>
      </c>
      <c r="AS25" s="53"/>
      <c r="AT25" s="54">
        <v>0</v>
      </c>
    </row>
    <row r="26" spans="1:46" x14ac:dyDescent="0.2">
      <c r="A26" s="6">
        <v>5120</v>
      </c>
      <c r="B26" s="20" t="s">
        <v>81</v>
      </c>
      <c r="C26" s="51">
        <f t="shared" si="1"/>
        <v>179966176.87999997</v>
      </c>
      <c r="D26" s="52">
        <f t="shared" si="2"/>
        <v>170720242.95999995</v>
      </c>
      <c r="E26" s="53">
        <v>5409417.5800000001</v>
      </c>
      <c r="F26" s="54">
        <v>5073564.6500000004</v>
      </c>
      <c r="G26" s="53">
        <v>8147065.75</v>
      </c>
      <c r="H26" s="54">
        <v>8470077.0099999998</v>
      </c>
      <c r="I26" s="53">
        <v>114903388.34999999</v>
      </c>
      <c r="J26" s="54">
        <v>111013851.92999999</v>
      </c>
      <c r="K26" s="53">
        <v>161641.21000000002</v>
      </c>
      <c r="L26" s="54">
        <v>140294.34</v>
      </c>
      <c r="M26" s="53">
        <v>15354114.17</v>
      </c>
      <c r="N26" s="54">
        <v>13074578.82</v>
      </c>
      <c r="O26" s="53">
        <v>0</v>
      </c>
      <c r="P26" s="54">
        <v>70842.09</v>
      </c>
      <c r="Q26" s="53">
        <v>1945735.76</v>
      </c>
      <c r="R26" s="54">
        <v>4093319.39</v>
      </c>
      <c r="S26" s="53">
        <v>1619588.41</v>
      </c>
      <c r="T26" s="54">
        <v>1637536.06</v>
      </c>
      <c r="U26" s="53">
        <v>152107.07</v>
      </c>
      <c r="V26" s="54">
        <v>137439.25</v>
      </c>
      <c r="W26" s="53">
        <v>6315633.9000000004</v>
      </c>
      <c r="X26" s="54">
        <v>5089043.3</v>
      </c>
      <c r="Y26" s="53">
        <v>440016.23</v>
      </c>
      <c r="Z26" s="54">
        <v>426296.24</v>
      </c>
      <c r="AA26" s="53">
        <v>2649205.19</v>
      </c>
      <c r="AB26" s="54">
        <v>2176654.2599999998</v>
      </c>
      <c r="AC26" s="53">
        <v>1347331.01</v>
      </c>
      <c r="AD26" s="54">
        <v>1391370.7</v>
      </c>
      <c r="AE26" s="53">
        <v>4540397.74</v>
      </c>
      <c r="AF26" s="54">
        <v>4027682.82</v>
      </c>
      <c r="AG26" s="53">
        <v>156157.24</v>
      </c>
      <c r="AH26" s="54">
        <v>128936.41</v>
      </c>
      <c r="AI26" s="53">
        <v>662374.18000000005</v>
      </c>
      <c r="AJ26" s="54">
        <v>825246.12999999989</v>
      </c>
      <c r="AK26" s="53">
        <v>12642284.02</v>
      </c>
      <c r="AL26" s="54">
        <v>9136197.5399999991</v>
      </c>
      <c r="AM26" s="53">
        <v>0</v>
      </c>
      <c r="AN26" s="54">
        <v>0</v>
      </c>
      <c r="AO26" s="53">
        <v>2675949.84</v>
      </c>
      <c r="AP26" s="54">
        <v>2662293.7000000002</v>
      </c>
      <c r="AQ26" s="53">
        <v>843769.23</v>
      </c>
      <c r="AR26" s="54">
        <v>1145018.32</v>
      </c>
      <c r="AS26" s="53"/>
      <c r="AT26" s="54">
        <v>0</v>
      </c>
    </row>
    <row r="27" spans="1:46" x14ac:dyDescent="0.2">
      <c r="A27" s="6">
        <v>5130</v>
      </c>
      <c r="B27" s="20" t="s">
        <v>82</v>
      </c>
      <c r="C27" s="51">
        <f t="shared" si="1"/>
        <v>1174004979.6100001</v>
      </c>
      <c r="D27" s="52">
        <f t="shared" si="2"/>
        <v>908578042.94999993</v>
      </c>
      <c r="E27" s="53">
        <v>16290726.51</v>
      </c>
      <c r="F27" s="54">
        <v>13825398.279999999</v>
      </c>
      <c r="G27" s="53">
        <v>21523872</v>
      </c>
      <c r="H27" s="54">
        <v>17372640.82</v>
      </c>
      <c r="I27" s="53">
        <v>783335218.65999997</v>
      </c>
      <c r="J27" s="54">
        <v>576692676.00999999</v>
      </c>
      <c r="K27" s="53">
        <v>951282.34999999986</v>
      </c>
      <c r="L27" s="54">
        <v>1938280.2199999997</v>
      </c>
      <c r="M27" s="53">
        <v>17683642.190000001</v>
      </c>
      <c r="N27" s="54">
        <v>11703976.390000001</v>
      </c>
      <c r="O27" s="53">
        <v>0</v>
      </c>
      <c r="P27" s="54">
        <v>177095.39</v>
      </c>
      <c r="Q27" s="53">
        <v>22900951.530000001</v>
      </c>
      <c r="R27" s="54">
        <v>16248279.630000001</v>
      </c>
      <c r="S27" s="53">
        <v>29359165.469999999</v>
      </c>
      <c r="T27" s="54">
        <v>24304849.370000001</v>
      </c>
      <c r="U27" s="53">
        <v>574967.5</v>
      </c>
      <c r="V27" s="54">
        <v>607286.97000000009</v>
      </c>
      <c r="W27" s="53">
        <v>74629264.209999993</v>
      </c>
      <c r="X27" s="54">
        <v>69891611.030000001</v>
      </c>
      <c r="Y27" s="53">
        <v>11296809.789999999</v>
      </c>
      <c r="Z27" s="54">
        <v>13005952.67</v>
      </c>
      <c r="AA27" s="53">
        <v>4728680.53</v>
      </c>
      <c r="AB27" s="54">
        <v>4238159.8099999996</v>
      </c>
      <c r="AC27" s="53">
        <v>9011332.2400000002</v>
      </c>
      <c r="AD27" s="54">
        <v>7894950.9900000012</v>
      </c>
      <c r="AE27" s="53">
        <v>6687374.6399999997</v>
      </c>
      <c r="AF27" s="54">
        <v>5462400.7699999996</v>
      </c>
      <c r="AG27" s="53">
        <v>838590.91</v>
      </c>
      <c r="AH27" s="54">
        <v>775471.91</v>
      </c>
      <c r="AI27" s="53">
        <v>1008580.35</v>
      </c>
      <c r="AJ27" s="54">
        <v>1709733.28</v>
      </c>
      <c r="AK27" s="53">
        <v>105208682.31</v>
      </c>
      <c r="AL27" s="54">
        <v>116589436.31999999</v>
      </c>
      <c r="AM27" s="53">
        <v>18282874.260000002</v>
      </c>
      <c r="AN27" s="54">
        <v>11066229.960000001</v>
      </c>
      <c r="AO27" s="53">
        <v>39050704.5</v>
      </c>
      <c r="AP27" s="54">
        <v>10681337.140000001</v>
      </c>
      <c r="AQ27" s="53">
        <v>5249687.0199999996</v>
      </c>
      <c r="AR27" s="54">
        <v>4295995.99</v>
      </c>
      <c r="AS27" s="53">
        <v>5392572.6399999997</v>
      </c>
      <c r="AT27" s="54">
        <v>96280</v>
      </c>
    </row>
    <row r="28" spans="1:46" x14ac:dyDescent="0.2">
      <c r="A28" s="8">
        <v>5200</v>
      </c>
      <c r="B28" s="17" t="s">
        <v>83</v>
      </c>
      <c r="C28" s="47">
        <f t="shared" si="1"/>
        <v>130606177.83</v>
      </c>
      <c r="D28" s="48">
        <f t="shared" si="2"/>
        <v>108519981.09</v>
      </c>
      <c r="E28" s="49">
        <v>9232947.8300000001</v>
      </c>
      <c r="F28" s="50">
        <v>7844516.0800000001</v>
      </c>
      <c r="G28" s="49">
        <v>17211876.59</v>
      </c>
      <c r="H28" s="50">
        <v>4822859.8099999996</v>
      </c>
      <c r="I28" s="49">
        <v>84824250.680000007</v>
      </c>
      <c r="J28" s="50">
        <v>77046730</v>
      </c>
      <c r="K28" s="49">
        <v>0</v>
      </c>
      <c r="L28" s="50">
        <v>0</v>
      </c>
      <c r="M28" s="49">
        <v>0</v>
      </c>
      <c r="N28" s="50">
        <v>0</v>
      </c>
      <c r="O28" s="49">
        <v>0</v>
      </c>
      <c r="P28" s="50">
        <v>0</v>
      </c>
      <c r="Q28" s="49">
        <v>0</v>
      </c>
      <c r="R28" s="50">
        <v>0</v>
      </c>
      <c r="S28" s="49">
        <v>0</v>
      </c>
      <c r="T28" s="50">
        <v>0</v>
      </c>
      <c r="U28" s="49"/>
      <c r="V28" s="50">
        <v>0</v>
      </c>
      <c r="W28" s="49">
        <v>7539234.5999999996</v>
      </c>
      <c r="X28" s="50">
        <v>7010132.6399999997</v>
      </c>
      <c r="Y28" s="49">
        <v>0</v>
      </c>
      <c r="Z28" s="50">
        <v>0</v>
      </c>
      <c r="AA28" s="49">
        <v>0</v>
      </c>
      <c r="AB28" s="50">
        <v>11603.2</v>
      </c>
      <c r="AC28" s="49">
        <v>86341.3</v>
      </c>
      <c r="AD28" s="50">
        <v>763686.18</v>
      </c>
      <c r="AE28" s="49">
        <v>0</v>
      </c>
      <c r="AF28" s="50">
        <v>0</v>
      </c>
      <c r="AG28" s="49">
        <v>0</v>
      </c>
      <c r="AH28" s="50">
        <v>0</v>
      </c>
      <c r="AI28" s="49">
        <v>11553526.83</v>
      </c>
      <c r="AJ28" s="50">
        <v>11020453.18</v>
      </c>
      <c r="AK28" s="49">
        <v>0</v>
      </c>
      <c r="AL28" s="50">
        <v>0</v>
      </c>
      <c r="AM28" s="49">
        <v>0</v>
      </c>
      <c r="AN28" s="50">
        <v>0</v>
      </c>
      <c r="AO28" s="49">
        <v>0</v>
      </c>
      <c r="AP28" s="50">
        <v>0</v>
      </c>
      <c r="AQ28" s="49">
        <v>158000</v>
      </c>
      <c r="AR28" s="50">
        <v>0</v>
      </c>
      <c r="AS28" s="49">
        <v>0</v>
      </c>
      <c r="AT28" s="54">
        <v>0</v>
      </c>
    </row>
    <row r="29" spans="1:46" x14ac:dyDescent="0.2">
      <c r="A29" s="6">
        <v>5210</v>
      </c>
      <c r="B29" s="20" t="s">
        <v>84</v>
      </c>
      <c r="C29" s="51">
        <f t="shared" si="1"/>
        <v>0</v>
      </c>
      <c r="D29" s="52">
        <f t="shared" si="2"/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/>
      <c r="V29" s="54">
        <v>0</v>
      </c>
      <c r="W29" s="53"/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</row>
    <row r="30" spans="1:46" x14ac:dyDescent="0.2">
      <c r="A30" s="6">
        <v>5220</v>
      </c>
      <c r="B30" s="20" t="s">
        <v>85</v>
      </c>
      <c r="C30" s="51">
        <f t="shared" si="1"/>
        <v>20279622.66</v>
      </c>
      <c r="D30" s="52">
        <f t="shared" si="2"/>
        <v>19165321.460000001</v>
      </c>
      <c r="E30" s="53">
        <v>1275801.3999999999</v>
      </c>
      <c r="F30" s="54">
        <v>1273307.6599999999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/>
      <c r="V30" s="54">
        <v>0</v>
      </c>
      <c r="W30" s="53">
        <v>7539234.5999999996</v>
      </c>
      <c r="X30" s="54">
        <v>7010132.6399999997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11464586.66</v>
      </c>
      <c r="AJ30" s="54">
        <v>10881881.16</v>
      </c>
      <c r="AK30" s="53">
        <v>0</v>
      </c>
      <c r="AL30" s="54">
        <v>0</v>
      </c>
      <c r="AM30" s="53">
        <v>0</v>
      </c>
      <c r="AN30" s="54">
        <v>0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</row>
    <row r="31" spans="1:46" x14ac:dyDescent="0.2">
      <c r="A31" s="6">
        <v>5230</v>
      </c>
      <c r="B31" s="20" t="s">
        <v>69</v>
      </c>
      <c r="C31" s="51">
        <f t="shared" si="1"/>
        <v>67398682.950000003</v>
      </c>
      <c r="D31" s="52">
        <f t="shared" si="2"/>
        <v>61023644.100000001</v>
      </c>
      <c r="E31" s="53">
        <v>0</v>
      </c>
      <c r="F31" s="54">
        <v>0</v>
      </c>
      <c r="G31" s="53">
        <v>0</v>
      </c>
      <c r="H31" s="54">
        <v>0</v>
      </c>
      <c r="I31" s="53">
        <v>67398682.950000003</v>
      </c>
      <c r="J31" s="54">
        <v>61023644.100000001</v>
      </c>
      <c r="K31" s="53">
        <v>0</v>
      </c>
      <c r="L31" s="54">
        <v>0</v>
      </c>
      <c r="M31" s="53">
        <v>0</v>
      </c>
      <c r="N31" s="54">
        <v>0</v>
      </c>
      <c r="O31" s="53">
        <v>0</v>
      </c>
      <c r="P31" s="54">
        <v>0</v>
      </c>
      <c r="Q31" s="53">
        <v>0</v>
      </c>
      <c r="R31" s="54">
        <v>0</v>
      </c>
      <c r="S31" s="53">
        <v>0</v>
      </c>
      <c r="T31" s="54">
        <v>0</v>
      </c>
      <c r="U31" s="53"/>
      <c r="V31" s="54">
        <v>0</v>
      </c>
      <c r="W31" s="53"/>
      <c r="X31" s="54">
        <v>0</v>
      </c>
      <c r="Y31" s="53">
        <v>0</v>
      </c>
      <c r="Z31" s="54">
        <v>0</v>
      </c>
      <c r="AA31" s="53">
        <v>0</v>
      </c>
      <c r="AB31" s="54">
        <v>0</v>
      </c>
      <c r="AC31" s="53">
        <v>0</v>
      </c>
      <c r="AD31" s="54">
        <v>0</v>
      </c>
      <c r="AE31" s="53">
        <v>0</v>
      </c>
      <c r="AF31" s="54">
        <v>0</v>
      </c>
      <c r="AG31" s="53">
        <v>0</v>
      </c>
      <c r="AH31" s="54">
        <v>0</v>
      </c>
      <c r="AI31" s="53">
        <v>0</v>
      </c>
      <c r="AJ31" s="54">
        <v>0</v>
      </c>
      <c r="AK31" s="53">
        <v>0</v>
      </c>
      <c r="AL31" s="54">
        <v>0</v>
      </c>
      <c r="AM31" s="53">
        <v>0</v>
      </c>
      <c r="AN31" s="54">
        <v>0</v>
      </c>
      <c r="AO31" s="53">
        <v>0</v>
      </c>
      <c r="AP31" s="54">
        <v>0</v>
      </c>
      <c r="AQ31" s="53">
        <v>0</v>
      </c>
      <c r="AR31" s="54">
        <v>0</v>
      </c>
      <c r="AS31" s="53">
        <v>0</v>
      </c>
      <c r="AT31" s="54">
        <v>0</v>
      </c>
    </row>
    <row r="32" spans="1:46" x14ac:dyDescent="0.2">
      <c r="A32" s="6">
        <v>5240</v>
      </c>
      <c r="B32" s="20" t="s">
        <v>70</v>
      </c>
      <c r="C32" s="51">
        <f t="shared" si="1"/>
        <v>27635392.390000001</v>
      </c>
      <c r="D32" s="52">
        <f t="shared" si="2"/>
        <v>14086911.529999999</v>
      </c>
      <c r="E32" s="53">
        <v>7957146.4299999997</v>
      </c>
      <c r="F32" s="54">
        <v>6571208.4199999999</v>
      </c>
      <c r="G32" s="53">
        <v>17211876.59</v>
      </c>
      <c r="H32" s="54">
        <v>4822859.8099999996</v>
      </c>
      <c r="I32" s="53">
        <v>2133087.9</v>
      </c>
      <c r="J32" s="54">
        <v>1778981.9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/>
      <c r="V32" s="54">
        <v>0</v>
      </c>
      <c r="W32" s="53"/>
      <c r="X32" s="54">
        <v>0</v>
      </c>
      <c r="Y32" s="53">
        <v>0</v>
      </c>
      <c r="Z32" s="54">
        <v>0</v>
      </c>
      <c r="AA32" s="53">
        <v>0</v>
      </c>
      <c r="AB32" s="54">
        <v>11603.2</v>
      </c>
      <c r="AC32" s="53">
        <v>86341.3</v>
      </c>
      <c r="AD32" s="54">
        <v>763686.18</v>
      </c>
      <c r="AE32" s="53">
        <v>0</v>
      </c>
      <c r="AF32" s="54">
        <v>0</v>
      </c>
      <c r="AG32" s="53">
        <v>0</v>
      </c>
      <c r="AH32" s="54">
        <v>0</v>
      </c>
      <c r="AI32" s="53">
        <v>88940.17</v>
      </c>
      <c r="AJ32" s="54">
        <v>138572.01999999999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158000</v>
      </c>
      <c r="AR32" s="54">
        <v>0</v>
      </c>
      <c r="AS32" s="53">
        <v>0</v>
      </c>
      <c r="AT32" s="54">
        <v>0</v>
      </c>
    </row>
    <row r="33" spans="1:46" x14ac:dyDescent="0.2">
      <c r="A33" s="6">
        <v>5250</v>
      </c>
      <c r="B33" s="20" t="s">
        <v>71</v>
      </c>
      <c r="C33" s="51">
        <f t="shared" si="1"/>
        <v>15292479.83</v>
      </c>
      <c r="D33" s="52">
        <f t="shared" si="2"/>
        <v>14244104</v>
      </c>
      <c r="E33" s="53">
        <v>0</v>
      </c>
      <c r="F33" s="54">
        <v>0</v>
      </c>
      <c r="G33" s="53">
        <v>0</v>
      </c>
      <c r="H33" s="54">
        <v>0</v>
      </c>
      <c r="I33" s="53">
        <v>15292479.83</v>
      </c>
      <c r="J33" s="54">
        <v>14244104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/>
      <c r="V33" s="54">
        <v>0</v>
      </c>
      <c r="W33" s="53"/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</row>
    <row r="34" spans="1:46" x14ac:dyDescent="0.2">
      <c r="A34" s="6">
        <v>5260</v>
      </c>
      <c r="B34" s="20" t="s">
        <v>86</v>
      </c>
      <c r="C34" s="51">
        <f t="shared" si="1"/>
        <v>0</v>
      </c>
      <c r="D34" s="52">
        <f t="shared" si="2"/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/>
      <c r="V34" s="54">
        <v>0</v>
      </c>
      <c r="W34" s="53"/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</row>
    <row r="35" spans="1:46" x14ac:dyDescent="0.2">
      <c r="A35" s="6">
        <v>5270</v>
      </c>
      <c r="B35" s="20" t="s">
        <v>87</v>
      </c>
      <c r="C35" s="51">
        <f t="shared" si="1"/>
        <v>0</v>
      </c>
      <c r="D35" s="52">
        <f t="shared" si="2"/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  <c r="M35" s="53">
        <v>0</v>
      </c>
      <c r="N35" s="54">
        <v>0</v>
      </c>
      <c r="O35" s="53">
        <v>0</v>
      </c>
      <c r="P35" s="54">
        <v>0</v>
      </c>
      <c r="Q35" s="53">
        <v>0</v>
      </c>
      <c r="R35" s="54">
        <v>0</v>
      </c>
      <c r="S35" s="53">
        <v>0</v>
      </c>
      <c r="T35" s="54">
        <v>0</v>
      </c>
      <c r="U35" s="53"/>
      <c r="V35" s="54">
        <v>0</v>
      </c>
      <c r="W35" s="53"/>
      <c r="X35" s="54">
        <v>0</v>
      </c>
      <c r="Y35" s="53">
        <v>0</v>
      </c>
      <c r="Z35" s="54">
        <v>0</v>
      </c>
      <c r="AA35" s="53">
        <v>0</v>
      </c>
      <c r="AB35" s="54">
        <v>0</v>
      </c>
      <c r="AC35" s="53">
        <v>0</v>
      </c>
      <c r="AD35" s="54">
        <v>0</v>
      </c>
      <c r="AE35" s="53">
        <v>0</v>
      </c>
      <c r="AF35" s="54">
        <v>0</v>
      </c>
      <c r="AG35" s="53">
        <v>0</v>
      </c>
      <c r="AH35" s="54">
        <v>0</v>
      </c>
      <c r="AI35" s="53">
        <v>0</v>
      </c>
      <c r="AJ35" s="54">
        <v>0</v>
      </c>
      <c r="AK35" s="53">
        <v>0</v>
      </c>
      <c r="AL35" s="54">
        <v>0</v>
      </c>
      <c r="AM35" s="53">
        <v>0</v>
      </c>
      <c r="AN35" s="54">
        <v>0</v>
      </c>
      <c r="AO35" s="53">
        <v>0</v>
      </c>
      <c r="AP35" s="54">
        <v>0</v>
      </c>
      <c r="AQ35" s="53">
        <v>0</v>
      </c>
      <c r="AR35" s="54">
        <v>0</v>
      </c>
      <c r="AS35" s="53">
        <v>0</v>
      </c>
      <c r="AT35" s="54">
        <v>0</v>
      </c>
    </row>
    <row r="36" spans="1:46" x14ac:dyDescent="0.2">
      <c r="A36" s="6">
        <v>5280</v>
      </c>
      <c r="B36" s="20" t="s">
        <v>88</v>
      </c>
      <c r="C36" s="51">
        <f t="shared" si="1"/>
        <v>0</v>
      </c>
      <c r="D36" s="52">
        <f t="shared" si="2"/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/>
      <c r="V36" s="54">
        <v>0</v>
      </c>
      <c r="W36" s="53"/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</row>
    <row r="37" spans="1:46" x14ac:dyDescent="0.2">
      <c r="A37" s="6">
        <v>5290</v>
      </c>
      <c r="B37" s="20" t="s">
        <v>89</v>
      </c>
      <c r="C37" s="51">
        <f t="shared" si="1"/>
        <v>0</v>
      </c>
      <c r="D37" s="52">
        <f t="shared" si="2"/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/>
      <c r="V37" s="54">
        <v>0</v>
      </c>
      <c r="W37" s="53"/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</row>
    <row r="38" spans="1:46" x14ac:dyDescent="0.2">
      <c r="A38" s="8">
        <v>5300</v>
      </c>
      <c r="B38" s="17" t="s">
        <v>90</v>
      </c>
      <c r="C38" s="47">
        <f t="shared" si="1"/>
        <v>43696109.030000001</v>
      </c>
      <c r="D38" s="48">
        <f t="shared" si="2"/>
        <v>67901794.150000006</v>
      </c>
      <c r="E38" s="53">
        <v>0</v>
      </c>
      <c r="F38" s="50">
        <v>0</v>
      </c>
      <c r="G38" s="49">
        <v>0</v>
      </c>
      <c r="H38" s="50">
        <v>0</v>
      </c>
      <c r="I38" s="49">
        <v>41340335.740000002</v>
      </c>
      <c r="J38" s="50">
        <v>66901794.149999999</v>
      </c>
      <c r="K38" s="49">
        <v>0</v>
      </c>
      <c r="L38" s="50">
        <v>0</v>
      </c>
      <c r="M38" s="49">
        <v>0</v>
      </c>
      <c r="N38" s="50">
        <v>0</v>
      </c>
      <c r="O38" s="49">
        <v>0</v>
      </c>
      <c r="P38" s="50">
        <v>0</v>
      </c>
      <c r="Q38" s="49">
        <v>0</v>
      </c>
      <c r="R38" s="50">
        <v>0</v>
      </c>
      <c r="S38" s="49">
        <v>0</v>
      </c>
      <c r="T38" s="50">
        <v>0</v>
      </c>
      <c r="U38" s="49"/>
      <c r="V38" s="50">
        <v>0</v>
      </c>
      <c r="W38" s="49">
        <v>2355773.29</v>
      </c>
      <c r="X38" s="50">
        <v>1000000</v>
      </c>
      <c r="Y38" s="49">
        <v>0</v>
      </c>
      <c r="Z38" s="50">
        <v>0</v>
      </c>
      <c r="AA38" s="49">
        <v>0</v>
      </c>
      <c r="AB38" s="50">
        <v>0</v>
      </c>
      <c r="AC38" s="49">
        <v>0</v>
      </c>
      <c r="AD38" s="50">
        <v>0</v>
      </c>
      <c r="AE38" s="49">
        <v>0</v>
      </c>
      <c r="AF38" s="50">
        <v>0</v>
      </c>
      <c r="AG38" s="49">
        <v>0</v>
      </c>
      <c r="AH38" s="50">
        <v>0</v>
      </c>
      <c r="AI38" s="49">
        <v>0</v>
      </c>
      <c r="AJ38" s="50">
        <v>0</v>
      </c>
      <c r="AK38" s="49">
        <v>0</v>
      </c>
      <c r="AL38" s="50">
        <v>0</v>
      </c>
      <c r="AM38" s="49">
        <v>0</v>
      </c>
      <c r="AN38" s="50">
        <v>0</v>
      </c>
      <c r="AO38" s="49">
        <v>0</v>
      </c>
      <c r="AP38" s="50">
        <v>0</v>
      </c>
      <c r="AQ38" s="49">
        <v>0</v>
      </c>
      <c r="AR38" s="50">
        <v>0</v>
      </c>
      <c r="AS38" s="49">
        <v>0</v>
      </c>
      <c r="AT38" s="54">
        <v>0</v>
      </c>
    </row>
    <row r="39" spans="1:46" x14ac:dyDescent="0.2">
      <c r="A39" s="6">
        <v>5310</v>
      </c>
      <c r="B39" s="20" t="s">
        <v>66</v>
      </c>
      <c r="C39" s="51">
        <f t="shared" si="1"/>
        <v>0</v>
      </c>
      <c r="D39" s="52">
        <f t="shared" si="2"/>
        <v>0</v>
      </c>
      <c r="E39" s="53">
        <v>0</v>
      </c>
      <c r="F39" s="54">
        <v>0</v>
      </c>
      <c r="G39" s="53">
        <v>0</v>
      </c>
      <c r="H39" s="54">
        <v>0</v>
      </c>
      <c r="I39" s="53">
        <v>0</v>
      </c>
      <c r="J39" s="54">
        <v>0</v>
      </c>
      <c r="K39" s="53">
        <v>0</v>
      </c>
      <c r="L39" s="54">
        <v>0</v>
      </c>
      <c r="M39" s="53">
        <v>0</v>
      </c>
      <c r="N39" s="54">
        <v>0</v>
      </c>
      <c r="O39" s="53">
        <v>0</v>
      </c>
      <c r="P39" s="54">
        <v>0</v>
      </c>
      <c r="Q39" s="53">
        <v>0</v>
      </c>
      <c r="R39" s="54">
        <v>0</v>
      </c>
      <c r="S39" s="53">
        <v>0</v>
      </c>
      <c r="T39" s="54">
        <v>0</v>
      </c>
      <c r="U39" s="53"/>
      <c r="V39" s="54">
        <v>0</v>
      </c>
      <c r="W39" s="53"/>
      <c r="X39" s="54">
        <v>0</v>
      </c>
      <c r="Y39" s="53">
        <v>0</v>
      </c>
      <c r="Z39" s="54">
        <v>0</v>
      </c>
      <c r="AA39" s="53">
        <v>0</v>
      </c>
      <c r="AB39" s="54">
        <v>0</v>
      </c>
      <c r="AC39" s="53">
        <v>0</v>
      </c>
      <c r="AD39" s="54">
        <v>0</v>
      </c>
      <c r="AE39" s="53">
        <v>0</v>
      </c>
      <c r="AF39" s="54">
        <v>0</v>
      </c>
      <c r="AG39" s="53">
        <v>0</v>
      </c>
      <c r="AH39" s="54">
        <v>0</v>
      </c>
      <c r="AI39" s="53">
        <v>0</v>
      </c>
      <c r="AJ39" s="54">
        <v>0</v>
      </c>
      <c r="AK39" s="53">
        <v>0</v>
      </c>
      <c r="AL39" s="54">
        <v>0</v>
      </c>
      <c r="AM39" s="53">
        <v>0</v>
      </c>
      <c r="AN39" s="54">
        <v>0</v>
      </c>
      <c r="AO39" s="53">
        <v>0</v>
      </c>
      <c r="AP39" s="54">
        <v>0</v>
      </c>
      <c r="AQ39" s="53">
        <v>0</v>
      </c>
      <c r="AR39" s="54">
        <v>0</v>
      </c>
      <c r="AS39" s="53">
        <v>0</v>
      </c>
      <c r="AT39" s="54">
        <v>0</v>
      </c>
    </row>
    <row r="40" spans="1:46" x14ac:dyDescent="0.2">
      <c r="A40" s="6">
        <v>5320</v>
      </c>
      <c r="B40" s="20" t="s">
        <v>36</v>
      </c>
      <c r="C40" s="51">
        <f t="shared" si="1"/>
        <v>0</v>
      </c>
      <c r="D40" s="52">
        <f t="shared" si="2"/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/>
      <c r="V40" s="54">
        <v>0</v>
      </c>
      <c r="W40" s="53"/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</row>
    <row r="41" spans="1:46" x14ac:dyDescent="0.2">
      <c r="A41" s="6">
        <v>5330</v>
      </c>
      <c r="B41" s="20" t="s">
        <v>67</v>
      </c>
      <c r="C41" s="51">
        <f t="shared" si="1"/>
        <v>43696109.030000001</v>
      </c>
      <c r="D41" s="52">
        <f t="shared" si="2"/>
        <v>67901794.150000006</v>
      </c>
      <c r="E41" s="53">
        <v>0</v>
      </c>
      <c r="F41" s="54">
        <v>0</v>
      </c>
      <c r="G41" s="53">
        <v>0</v>
      </c>
      <c r="H41" s="54">
        <v>0</v>
      </c>
      <c r="I41" s="53">
        <v>41340335.740000002</v>
      </c>
      <c r="J41" s="54">
        <v>66901794.149999999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/>
      <c r="V41" s="54">
        <v>0</v>
      </c>
      <c r="W41" s="53">
        <v>2355773.29</v>
      </c>
      <c r="X41" s="54">
        <v>1000000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</row>
    <row r="42" spans="1:46" x14ac:dyDescent="0.2">
      <c r="A42" s="8">
        <v>5400</v>
      </c>
      <c r="B42" s="17" t="s">
        <v>91</v>
      </c>
      <c r="C42" s="47">
        <f t="shared" si="1"/>
        <v>8238031.2199999997</v>
      </c>
      <c r="D42" s="48">
        <f t="shared" si="2"/>
        <v>6900758.1299999999</v>
      </c>
      <c r="E42" s="49">
        <v>0</v>
      </c>
      <c r="F42" s="50">
        <v>0</v>
      </c>
      <c r="G42" s="49">
        <v>0</v>
      </c>
      <c r="H42" s="50">
        <v>0</v>
      </c>
      <c r="I42" s="49">
        <v>8238031.2199999997</v>
      </c>
      <c r="J42" s="50">
        <v>6900758.1299999999</v>
      </c>
      <c r="K42" s="49">
        <v>0</v>
      </c>
      <c r="L42" s="50">
        <v>0</v>
      </c>
      <c r="M42" s="49">
        <v>0</v>
      </c>
      <c r="N42" s="50">
        <v>0</v>
      </c>
      <c r="O42" s="49">
        <v>0</v>
      </c>
      <c r="P42" s="50">
        <v>0</v>
      </c>
      <c r="Q42" s="49">
        <v>0</v>
      </c>
      <c r="R42" s="50">
        <v>0</v>
      </c>
      <c r="S42" s="49">
        <v>0</v>
      </c>
      <c r="T42" s="50">
        <v>0</v>
      </c>
      <c r="U42" s="49"/>
      <c r="V42" s="50">
        <v>0</v>
      </c>
      <c r="W42" s="49"/>
      <c r="X42" s="50">
        <v>0</v>
      </c>
      <c r="Y42" s="49">
        <v>0</v>
      </c>
      <c r="Z42" s="50">
        <v>0</v>
      </c>
      <c r="AA42" s="49">
        <v>0</v>
      </c>
      <c r="AB42" s="50">
        <v>0</v>
      </c>
      <c r="AC42" s="49">
        <v>0</v>
      </c>
      <c r="AD42" s="50">
        <v>0</v>
      </c>
      <c r="AE42" s="49">
        <v>0</v>
      </c>
      <c r="AF42" s="50">
        <v>0</v>
      </c>
      <c r="AG42" s="49">
        <v>0</v>
      </c>
      <c r="AH42" s="50">
        <v>0</v>
      </c>
      <c r="AI42" s="49">
        <v>0</v>
      </c>
      <c r="AJ42" s="50">
        <v>0</v>
      </c>
      <c r="AK42" s="49">
        <v>0</v>
      </c>
      <c r="AL42" s="50">
        <v>0</v>
      </c>
      <c r="AM42" s="49">
        <v>0</v>
      </c>
      <c r="AN42" s="50">
        <v>0</v>
      </c>
      <c r="AO42" s="49">
        <v>0</v>
      </c>
      <c r="AP42" s="50">
        <v>0</v>
      </c>
      <c r="AQ42" s="49">
        <v>0</v>
      </c>
      <c r="AR42" s="50">
        <v>0</v>
      </c>
      <c r="AS42" s="49">
        <v>0</v>
      </c>
      <c r="AT42" s="54">
        <v>0</v>
      </c>
    </row>
    <row r="43" spans="1:46" x14ac:dyDescent="0.2">
      <c r="A43" s="6">
        <v>5410</v>
      </c>
      <c r="B43" s="20" t="s">
        <v>92</v>
      </c>
      <c r="C43" s="51">
        <f t="shared" si="1"/>
        <v>8238031.2199999997</v>
      </c>
      <c r="D43" s="52">
        <f t="shared" si="2"/>
        <v>6756634.75</v>
      </c>
      <c r="E43" s="53">
        <v>0</v>
      </c>
      <c r="F43" s="54">
        <v>0</v>
      </c>
      <c r="G43" s="53">
        <v>0</v>
      </c>
      <c r="H43" s="54">
        <v>0</v>
      </c>
      <c r="I43" s="53">
        <v>8238031.2199999997</v>
      </c>
      <c r="J43" s="54">
        <v>6756634.75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/>
      <c r="V43" s="54">
        <v>0</v>
      </c>
      <c r="W43" s="53"/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0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</row>
    <row r="44" spans="1:46" x14ac:dyDescent="0.2">
      <c r="A44" s="6">
        <v>5420</v>
      </c>
      <c r="B44" s="20" t="s">
        <v>93</v>
      </c>
      <c r="C44" s="51">
        <f t="shared" si="1"/>
        <v>0</v>
      </c>
      <c r="D44" s="52">
        <f t="shared" si="2"/>
        <v>144123.38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144123.38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/>
      <c r="V44" s="54">
        <v>0</v>
      </c>
      <c r="W44" s="53"/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0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0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0</v>
      </c>
    </row>
    <row r="45" spans="1:46" x14ac:dyDescent="0.2">
      <c r="A45" s="6">
        <v>5430</v>
      </c>
      <c r="B45" s="20" t="s">
        <v>94</v>
      </c>
      <c r="C45" s="51">
        <f t="shared" si="1"/>
        <v>0</v>
      </c>
      <c r="D45" s="52">
        <f t="shared" si="2"/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/>
      <c r="V45" s="54">
        <v>0</v>
      </c>
      <c r="W45" s="53"/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</row>
    <row r="46" spans="1:46" x14ac:dyDescent="0.2">
      <c r="A46" s="6">
        <v>5440</v>
      </c>
      <c r="B46" s="20" t="s">
        <v>95</v>
      </c>
      <c r="C46" s="51">
        <f t="shared" si="1"/>
        <v>0</v>
      </c>
      <c r="D46" s="52">
        <f t="shared" si="2"/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/>
      <c r="V46" s="54">
        <v>0</v>
      </c>
      <c r="W46" s="53"/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</row>
    <row r="47" spans="1:46" x14ac:dyDescent="0.2">
      <c r="A47" s="6">
        <v>5450</v>
      </c>
      <c r="B47" s="20" t="s">
        <v>96</v>
      </c>
      <c r="C47" s="51">
        <f t="shared" si="1"/>
        <v>0</v>
      </c>
      <c r="D47" s="52">
        <f t="shared" si="2"/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/>
      <c r="V47" s="54">
        <v>0</v>
      </c>
      <c r="W47" s="53"/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</row>
    <row r="48" spans="1:46" x14ac:dyDescent="0.2">
      <c r="A48" s="8">
        <v>5500</v>
      </c>
      <c r="B48" s="17" t="s">
        <v>97</v>
      </c>
      <c r="C48" s="47">
        <f t="shared" si="1"/>
        <v>640772922.86000001</v>
      </c>
      <c r="D48" s="48">
        <f t="shared" si="2"/>
        <v>625972697.23000002</v>
      </c>
      <c r="E48" s="49">
        <v>4051672.08</v>
      </c>
      <c r="F48" s="50">
        <v>42660882.289999999</v>
      </c>
      <c r="G48" s="49">
        <v>1325639.2</v>
      </c>
      <c r="H48" s="50">
        <v>1072741.8500000001</v>
      </c>
      <c r="I48" s="49">
        <v>583034707.43999994</v>
      </c>
      <c r="J48" s="50">
        <v>505724558.34000003</v>
      </c>
      <c r="K48" s="49">
        <v>1199922.9100000001</v>
      </c>
      <c r="L48" s="50">
        <v>1354076.34</v>
      </c>
      <c r="M48" s="49">
        <v>709822.78</v>
      </c>
      <c r="N48" s="50">
        <v>729953.16</v>
      </c>
      <c r="O48" s="49">
        <v>0</v>
      </c>
      <c r="P48" s="50">
        <v>35432.9</v>
      </c>
      <c r="Q48" s="49">
        <v>2695017.67</v>
      </c>
      <c r="R48" s="50">
        <v>672465.95</v>
      </c>
      <c r="S48" s="49">
        <v>1445048.48</v>
      </c>
      <c r="T48" s="50">
        <v>1199188.81</v>
      </c>
      <c r="U48" s="49">
        <v>146238</v>
      </c>
      <c r="V48" s="50">
        <v>106803.2</v>
      </c>
      <c r="W48" s="49">
        <v>12467745.119999999</v>
      </c>
      <c r="X48" s="50">
        <v>11674685.410000002</v>
      </c>
      <c r="Y48" s="49">
        <v>620227.99</v>
      </c>
      <c r="Z48" s="50">
        <v>538780.46</v>
      </c>
      <c r="AA48" s="49">
        <v>0</v>
      </c>
      <c r="AB48" s="50">
        <v>0</v>
      </c>
      <c r="AC48" s="49">
        <v>18995927</v>
      </c>
      <c r="AD48" s="50">
        <v>45466725.640000001</v>
      </c>
      <c r="AE48" s="49">
        <v>9300978.1199999992</v>
      </c>
      <c r="AF48" s="50">
        <v>9300978.1199999992</v>
      </c>
      <c r="AG48" s="49">
        <v>109246.99</v>
      </c>
      <c r="AH48" s="50">
        <v>145139.19</v>
      </c>
      <c r="AI48" s="49">
        <v>482557.44</v>
      </c>
      <c r="AJ48" s="50">
        <v>502522.27</v>
      </c>
      <c r="AK48" s="49">
        <v>0</v>
      </c>
      <c r="AL48" s="50">
        <v>3107179.06</v>
      </c>
      <c r="AM48" s="49">
        <v>3689248.45</v>
      </c>
      <c r="AN48" s="50">
        <v>1392257.52</v>
      </c>
      <c r="AO48" s="49">
        <v>406081.08</v>
      </c>
      <c r="AP48" s="50">
        <v>270720.71999999997</v>
      </c>
      <c r="AQ48" s="49">
        <v>92842.11</v>
      </c>
      <c r="AR48" s="50">
        <v>17606</v>
      </c>
      <c r="AS48" s="49">
        <v>0</v>
      </c>
      <c r="AT48" s="54">
        <v>0</v>
      </c>
    </row>
    <row r="49" spans="1:46" x14ac:dyDescent="0.2">
      <c r="A49" s="6">
        <v>5510</v>
      </c>
      <c r="B49" s="20" t="s">
        <v>98</v>
      </c>
      <c r="C49" s="51">
        <f t="shared" si="1"/>
        <v>593337253.21000016</v>
      </c>
      <c r="D49" s="52">
        <f t="shared" si="2"/>
        <v>578176094.07000005</v>
      </c>
      <c r="E49" s="53">
        <v>4051672.08</v>
      </c>
      <c r="F49" s="54">
        <v>42630908.200000003</v>
      </c>
      <c r="G49" s="53">
        <v>1329523.6100000001</v>
      </c>
      <c r="H49" s="54">
        <v>1059678.81</v>
      </c>
      <c r="I49" s="53">
        <v>552080078.52999997</v>
      </c>
      <c r="J49" s="54">
        <v>503733241.12</v>
      </c>
      <c r="K49" s="53">
        <v>1199922.9100000001</v>
      </c>
      <c r="L49" s="54">
        <v>1354076.34</v>
      </c>
      <c r="M49" s="53">
        <v>709822.78</v>
      </c>
      <c r="N49" s="54">
        <v>729953.16</v>
      </c>
      <c r="O49" s="53">
        <v>0</v>
      </c>
      <c r="P49" s="54">
        <v>35432.9</v>
      </c>
      <c r="Q49" s="53">
        <v>2695017.67</v>
      </c>
      <c r="R49" s="54">
        <v>672465.95</v>
      </c>
      <c r="S49" s="53">
        <v>1445048.48</v>
      </c>
      <c r="T49" s="54">
        <v>1199188.81</v>
      </c>
      <c r="U49" s="53">
        <v>146238</v>
      </c>
      <c r="V49" s="54">
        <v>106803.2</v>
      </c>
      <c r="W49" s="53">
        <v>11588076.130000001</v>
      </c>
      <c r="X49" s="54">
        <v>10977792.160000002</v>
      </c>
      <c r="Y49" s="53">
        <v>620227.99</v>
      </c>
      <c r="Z49" s="54">
        <v>538779.88</v>
      </c>
      <c r="AA49" s="53">
        <v>0</v>
      </c>
      <c r="AB49" s="54">
        <v>0</v>
      </c>
      <c r="AC49" s="53">
        <v>3390670.84</v>
      </c>
      <c r="AD49" s="54">
        <v>3508549.7199999997</v>
      </c>
      <c r="AE49" s="53">
        <v>9300978.1199999992</v>
      </c>
      <c r="AF49" s="54">
        <v>9300978.1199999992</v>
      </c>
      <c r="AG49" s="53">
        <v>109246.99</v>
      </c>
      <c r="AH49" s="54">
        <v>145139.19</v>
      </c>
      <c r="AI49" s="53">
        <v>482557.44</v>
      </c>
      <c r="AJ49" s="54">
        <v>502522.27</v>
      </c>
      <c r="AK49" s="53">
        <v>0</v>
      </c>
      <c r="AL49" s="54">
        <v>0</v>
      </c>
      <c r="AM49" s="53">
        <v>3689248.45</v>
      </c>
      <c r="AN49" s="54">
        <v>1392257.52</v>
      </c>
      <c r="AO49" s="53">
        <v>406081.08</v>
      </c>
      <c r="AP49" s="54">
        <v>270720.71999999997</v>
      </c>
      <c r="AQ49" s="53">
        <v>92842.11</v>
      </c>
      <c r="AR49" s="54">
        <v>17606</v>
      </c>
      <c r="AS49" s="53">
        <v>0</v>
      </c>
      <c r="AT49" s="54">
        <v>0</v>
      </c>
    </row>
    <row r="50" spans="1:46" x14ac:dyDescent="0.2">
      <c r="A50" s="6">
        <v>5520</v>
      </c>
      <c r="B50" s="20" t="s">
        <v>99</v>
      </c>
      <c r="C50" s="51">
        <f t="shared" si="1"/>
        <v>0</v>
      </c>
      <c r="D50" s="52">
        <f t="shared" si="2"/>
        <v>1260000</v>
      </c>
      <c r="E50" s="53">
        <v>0</v>
      </c>
      <c r="F50" s="54">
        <v>0</v>
      </c>
      <c r="G50" s="53">
        <v>0</v>
      </c>
      <c r="H50" s="54">
        <v>0</v>
      </c>
      <c r="I50" s="53">
        <v>0</v>
      </c>
      <c r="J50" s="54">
        <v>1260000</v>
      </c>
      <c r="K50" s="53">
        <v>0</v>
      </c>
      <c r="L50" s="54">
        <v>0</v>
      </c>
      <c r="M50" s="53">
        <v>0</v>
      </c>
      <c r="N50" s="54">
        <v>0</v>
      </c>
      <c r="O50" s="53">
        <v>0</v>
      </c>
      <c r="P50" s="54">
        <v>0</v>
      </c>
      <c r="Q50" s="53">
        <v>0</v>
      </c>
      <c r="R50" s="54">
        <v>0</v>
      </c>
      <c r="S50" s="53">
        <v>0</v>
      </c>
      <c r="T50" s="54">
        <v>0</v>
      </c>
      <c r="U50" s="53"/>
      <c r="V50" s="54">
        <v>0</v>
      </c>
      <c r="W50" s="53"/>
      <c r="X50" s="54">
        <v>0</v>
      </c>
      <c r="Y50" s="53">
        <v>0</v>
      </c>
      <c r="Z50" s="54">
        <v>0</v>
      </c>
      <c r="AA50" s="53">
        <v>0</v>
      </c>
      <c r="AB50" s="54">
        <v>0</v>
      </c>
      <c r="AC50" s="53">
        <v>0</v>
      </c>
      <c r="AD50" s="54">
        <v>0</v>
      </c>
      <c r="AE50" s="53">
        <v>0</v>
      </c>
      <c r="AF50" s="54">
        <v>0</v>
      </c>
      <c r="AG50" s="53">
        <v>0</v>
      </c>
      <c r="AH50" s="54">
        <v>0</v>
      </c>
      <c r="AI50" s="53">
        <v>0</v>
      </c>
      <c r="AJ50" s="54">
        <v>0</v>
      </c>
      <c r="AK50" s="53">
        <v>0</v>
      </c>
      <c r="AL50" s="54">
        <v>0</v>
      </c>
      <c r="AM50" s="53">
        <v>0</v>
      </c>
      <c r="AN50" s="54">
        <v>0</v>
      </c>
      <c r="AO50" s="53">
        <v>0</v>
      </c>
      <c r="AP50" s="54">
        <v>0</v>
      </c>
      <c r="AQ50" s="53">
        <v>0</v>
      </c>
      <c r="AR50" s="54">
        <v>0</v>
      </c>
      <c r="AS50" s="53">
        <v>0</v>
      </c>
      <c r="AT50" s="54">
        <v>0</v>
      </c>
    </row>
    <row r="51" spans="1:46" x14ac:dyDescent="0.2">
      <c r="A51" s="6">
        <v>5530</v>
      </c>
      <c r="B51" s="20" t="s">
        <v>100</v>
      </c>
      <c r="C51" s="51">
        <f t="shared" si="1"/>
        <v>14835914.699999999</v>
      </c>
      <c r="D51" s="52">
        <f t="shared" si="2"/>
        <v>36869839.979999997</v>
      </c>
      <c r="E51" s="53">
        <v>0</v>
      </c>
      <c r="F51" s="54">
        <v>0</v>
      </c>
      <c r="G51" s="53">
        <v>-3884.41</v>
      </c>
      <c r="H51" s="54">
        <v>13063.04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0</v>
      </c>
      <c r="U51" s="53"/>
      <c r="V51" s="54">
        <v>0</v>
      </c>
      <c r="W51" s="53"/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14839799.109999999</v>
      </c>
      <c r="AD51" s="54">
        <v>36856776.939999998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0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</row>
    <row r="52" spans="1:46" x14ac:dyDescent="0.2">
      <c r="A52" s="6">
        <v>5540</v>
      </c>
      <c r="B52" s="20" t="s">
        <v>101</v>
      </c>
      <c r="C52" s="51">
        <f t="shared" si="1"/>
        <v>0</v>
      </c>
      <c r="D52" s="52">
        <f t="shared" si="2"/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/>
      <c r="V52" s="54">
        <v>0</v>
      </c>
      <c r="W52" s="53"/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</row>
    <row r="53" spans="1:46" x14ac:dyDescent="0.2">
      <c r="A53" s="6">
        <v>5550</v>
      </c>
      <c r="B53" s="7" t="s">
        <v>102</v>
      </c>
      <c r="C53" s="51">
        <f t="shared" si="1"/>
        <v>0</v>
      </c>
      <c r="D53" s="52">
        <f t="shared" si="2"/>
        <v>13063.04</v>
      </c>
      <c r="E53" s="53">
        <v>0</v>
      </c>
      <c r="F53" s="54">
        <v>0</v>
      </c>
      <c r="G53" s="53">
        <v>0</v>
      </c>
      <c r="H53" s="54">
        <v>13063.04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/>
      <c r="V53" s="54">
        <v>0</v>
      </c>
      <c r="W53" s="53"/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</row>
    <row r="54" spans="1:46" x14ac:dyDescent="0.2">
      <c r="A54" s="6">
        <v>5590</v>
      </c>
      <c r="B54" s="7" t="s">
        <v>103</v>
      </c>
      <c r="C54" s="51">
        <f t="shared" si="1"/>
        <v>32623790.059999999</v>
      </c>
      <c r="D54" s="52">
        <f t="shared" si="2"/>
        <v>6601170.4100000011</v>
      </c>
      <c r="E54" s="53">
        <v>0</v>
      </c>
      <c r="F54" s="54">
        <v>29974.09</v>
      </c>
      <c r="G54" s="53">
        <v>0</v>
      </c>
      <c r="H54" s="54">
        <v>0</v>
      </c>
      <c r="I54" s="53">
        <v>30954628.91</v>
      </c>
      <c r="J54" s="54">
        <v>731317.22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/>
      <c r="V54" s="54">
        <v>0</v>
      </c>
      <c r="W54" s="53">
        <v>879668.99</v>
      </c>
      <c r="X54" s="54">
        <v>696893.25</v>
      </c>
      <c r="Y54" s="53">
        <v>0</v>
      </c>
      <c r="Z54" s="54">
        <v>0.57999999999999996</v>
      </c>
      <c r="AA54" s="53">
        <v>0</v>
      </c>
      <c r="AB54" s="54">
        <v>0</v>
      </c>
      <c r="AC54" s="53">
        <v>765457.05</v>
      </c>
      <c r="AD54" s="54">
        <v>5101398.9800000004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24035.11</v>
      </c>
      <c r="AL54" s="54">
        <v>41586.29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</row>
    <row r="55" spans="1:46" s="19" customFormat="1" x14ac:dyDescent="0.2">
      <c r="A55" s="8">
        <v>5600</v>
      </c>
      <c r="B55" s="9" t="s">
        <v>104</v>
      </c>
      <c r="C55" s="47">
        <f t="shared" si="1"/>
        <v>0</v>
      </c>
      <c r="D55" s="48">
        <f t="shared" si="2"/>
        <v>0</v>
      </c>
      <c r="E55" s="49">
        <v>0</v>
      </c>
      <c r="F55" s="50">
        <v>0</v>
      </c>
      <c r="G55" s="49">
        <v>0</v>
      </c>
      <c r="H55" s="50">
        <v>0</v>
      </c>
      <c r="I55" s="49">
        <v>0</v>
      </c>
      <c r="J55" s="50">
        <v>0</v>
      </c>
      <c r="K55" s="49">
        <v>0</v>
      </c>
      <c r="L55" s="50">
        <v>0</v>
      </c>
      <c r="M55" s="49">
        <v>0</v>
      </c>
      <c r="N55" s="50">
        <v>0</v>
      </c>
      <c r="O55" s="49">
        <v>0</v>
      </c>
      <c r="P55" s="50">
        <v>0</v>
      </c>
      <c r="Q55" s="49">
        <v>0</v>
      </c>
      <c r="R55" s="50">
        <v>0</v>
      </c>
      <c r="S55" s="49">
        <v>0</v>
      </c>
      <c r="T55" s="50">
        <v>0</v>
      </c>
      <c r="U55" s="49"/>
      <c r="V55" s="50">
        <v>0</v>
      </c>
      <c r="W55" s="49"/>
      <c r="X55" s="50">
        <v>0</v>
      </c>
      <c r="Y55" s="49">
        <v>0</v>
      </c>
      <c r="Z55" s="50">
        <v>0</v>
      </c>
      <c r="AA55" s="49">
        <v>0</v>
      </c>
      <c r="AB55" s="50">
        <v>0</v>
      </c>
      <c r="AC55" s="49">
        <v>0</v>
      </c>
      <c r="AD55" s="50">
        <v>0</v>
      </c>
      <c r="AE55" s="49">
        <v>0</v>
      </c>
      <c r="AF55" s="50">
        <v>0</v>
      </c>
      <c r="AG55" s="49">
        <v>0</v>
      </c>
      <c r="AH55" s="50">
        <v>0</v>
      </c>
      <c r="AI55" s="49">
        <v>0</v>
      </c>
      <c r="AJ55" s="50">
        <v>0</v>
      </c>
      <c r="AK55" s="49">
        <v>0</v>
      </c>
      <c r="AL55" s="50">
        <v>0</v>
      </c>
      <c r="AM55" s="49">
        <v>0</v>
      </c>
      <c r="AN55" s="50">
        <v>0</v>
      </c>
      <c r="AO55" s="49">
        <v>0</v>
      </c>
      <c r="AP55" s="50">
        <v>0</v>
      </c>
      <c r="AQ55" s="49">
        <v>0</v>
      </c>
      <c r="AR55" s="50">
        <v>0</v>
      </c>
      <c r="AS55" s="49">
        <v>0</v>
      </c>
      <c r="AT55" s="54">
        <v>0</v>
      </c>
    </row>
    <row r="56" spans="1:46" x14ac:dyDescent="0.2">
      <c r="A56" s="6">
        <v>5610</v>
      </c>
      <c r="B56" s="7" t="s">
        <v>105</v>
      </c>
      <c r="C56" s="51">
        <f t="shared" si="1"/>
        <v>0</v>
      </c>
      <c r="D56" s="52">
        <f t="shared" si="2"/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/>
      <c r="V56" s="54">
        <v>0</v>
      </c>
      <c r="W56" s="53"/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</row>
    <row r="57" spans="1:46" x14ac:dyDescent="0.2">
      <c r="A57" s="6"/>
      <c r="B57" s="7" t="s">
        <v>189</v>
      </c>
      <c r="C57" s="51">
        <f t="shared" si="1"/>
        <v>3546679.61</v>
      </c>
      <c r="D57" s="52">
        <f t="shared" si="2"/>
        <v>3107179.06</v>
      </c>
      <c r="E57" s="53"/>
      <c r="F57" s="54"/>
      <c r="G57" s="53"/>
      <c r="H57" s="54"/>
      <c r="I57" s="53"/>
      <c r="J57" s="54"/>
      <c r="K57" s="53"/>
      <c r="L57" s="54"/>
      <c r="M57" s="53"/>
      <c r="N57" s="54"/>
      <c r="O57" s="53"/>
      <c r="P57" s="54"/>
      <c r="Q57" s="53"/>
      <c r="R57" s="54"/>
      <c r="S57" s="53"/>
      <c r="T57" s="54"/>
      <c r="U57" s="53"/>
      <c r="V57" s="54"/>
      <c r="W57" s="53"/>
      <c r="X57" s="54"/>
      <c r="Y57" s="53"/>
      <c r="Z57" s="54"/>
      <c r="AA57" s="53"/>
      <c r="AB57" s="54"/>
      <c r="AC57" s="53"/>
      <c r="AD57" s="54"/>
      <c r="AE57" s="53"/>
      <c r="AF57" s="54"/>
      <c r="AG57" s="53"/>
      <c r="AH57" s="54"/>
      <c r="AI57" s="53"/>
      <c r="AJ57" s="54"/>
      <c r="AK57" s="53">
        <v>3546679.61</v>
      </c>
      <c r="AL57" s="54">
        <v>3107179.06</v>
      </c>
      <c r="AM57" s="53">
        <v>0</v>
      </c>
      <c r="AN57" s="54"/>
      <c r="AO57" s="53">
        <v>0</v>
      </c>
      <c r="AP57" s="54"/>
      <c r="AQ57" s="53">
        <v>0</v>
      </c>
      <c r="AR57" s="54"/>
      <c r="AS57" s="53">
        <v>0</v>
      </c>
      <c r="AT57" s="54"/>
    </row>
    <row r="58" spans="1:46" s="19" customFormat="1" x14ac:dyDescent="0.2">
      <c r="A58" s="21">
        <v>3210</v>
      </c>
      <c r="B58" s="22" t="s">
        <v>106</v>
      </c>
      <c r="C58" s="112">
        <f t="shared" si="1"/>
        <v>939178716.80000019</v>
      </c>
      <c r="D58" s="113">
        <f t="shared" si="2"/>
        <v>643452642.11000013</v>
      </c>
      <c r="E58" s="55">
        <f>+E4-E23</f>
        <v>3863713.0100000054</v>
      </c>
      <c r="F58" s="56">
        <v>-28686831.460000008</v>
      </c>
      <c r="G58" s="55">
        <v>-1035345.4000000209</v>
      </c>
      <c r="H58" s="56">
        <v>2078727.08</v>
      </c>
      <c r="I58" s="55">
        <v>754169046.07000017</v>
      </c>
      <c r="J58" s="56">
        <v>451992559.62</v>
      </c>
      <c r="K58" s="55">
        <v>-679860.02999999933</v>
      </c>
      <c r="L58" s="56">
        <v>-776012.18999999762</v>
      </c>
      <c r="M58" s="55">
        <v>16420367.930000007</v>
      </c>
      <c r="N58" s="56">
        <v>7186001.9800000004</v>
      </c>
      <c r="O58" s="55">
        <v>0</v>
      </c>
      <c r="P58" s="56">
        <v>-727934.84</v>
      </c>
      <c r="Q58" s="55">
        <v>18557999.669999994</v>
      </c>
      <c r="R58" s="56">
        <v>36371436.479999997</v>
      </c>
      <c r="S58" s="55">
        <v>3812987.9800000042</v>
      </c>
      <c r="T58" s="56">
        <v>3854790.55</v>
      </c>
      <c r="U58" s="55">
        <v>532928.54999999981</v>
      </c>
      <c r="V58" s="56">
        <v>437613.2099999995</v>
      </c>
      <c r="W58" s="55">
        <v>7600389.4800000004</v>
      </c>
      <c r="X58" s="56">
        <v>13451112.260000035</v>
      </c>
      <c r="Y58" s="55">
        <v>2752509.8400000036</v>
      </c>
      <c r="Z58" s="56">
        <v>457862.45</v>
      </c>
      <c r="AA58" s="55">
        <v>3586865.79</v>
      </c>
      <c r="AB58" s="56">
        <v>4105975.07</v>
      </c>
      <c r="AC58" s="55">
        <v>31655579.579999998</v>
      </c>
      <c r="AD58" s="56">
        <v>30858849.299999982</v>
      </c>
      <c r="AE58" s="55">
        <v>698131.09999999404</v>
      </c>
      <c r="AF58" s="56">
        <v>-8605821.1699999999</v>
      </c>
      <c r="AG58" s="55">
        <v>-232942.34000000032</v>
      </c>
      <c r="AH58" s="56">
        <v>-559892.09</v>
      </c>
      <c r="AI58" s="55">
        <v>4644551.26</v>
      </c>
      <c r="AJ58" s="56">
        <v>431275.3599999994</v>
      </c>
      <c r="AK58" s="55">
        <v>6461692.5600000024</v>
      </c>
      <c r="AL58" s="56">
        <v>9123900.8300000001</v>
      </c>
      <c r="AM58" s="55">
        <v>74659487.140000001</v>
      </c>
      <c r="AN58" s="56">
        <v>120722256.41</v>
      </c>
      <c r="AO58" s="55">
        <v>15232526.450000003</v>
      </c>
      <c r="AP58" s="56">
        <v>-152094.07999999999</v>
      </c>
      <c r="AQ58" s="55">
        <v>512142.76000000164</v>
      </c>
      <c r="AR58" s="56">
        <v>1559211.74</v>
      </c>
      <c r="AS58" s="55">
        <v>-4034054.5999999996</v>
      </c>
      <c r="AT58" s="56">
        <v>329655.59999999998</v>
      </c>
    </row>
    <row r="60" spans="1:46" x14ac:dyDescent="0.2"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</row>
    <row r="61" spans="1:46" x14ac:dyDescent="0.2"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</row>
  </sheetData>
  <sheetProtection autoFilter="0"/>
  <mergeCells count="25">
    <mergeCell ref="AI2:AJ2"/>
    <mergeCell ref="K2:L2"/>
    <mergeCell ref="A1:D1"/>
    <mergeCell ref="C2:D2"/>
    <mergeCell ref="E2:F2"/>
    <mergeCell ref="G2:H2"/>
    <mergeCell ref="I2:J2"/>
    <mergeCell ref="A2:A3"/>
    <mergeCell ref="B2:B3"/>
    <mergeCell ref="AS2:AT2"/>
    <mergeCell ref="Y2:Z2"/>
    <mergeCell ref="M2:N2"/>
    <mergeCell ref="O2:P2"/>
    <mergeCell ref="Q2:R2"/>
    <mergeCell ref="S2:T2"/>
    <mergeCell ref="U2:V2"/>
    <mergeCell ref="W2:X2"/>
    <mergeCell ref="AQ2:AR2"/>
    <mergeCell ref="AK2:AL2"/>
    <mergeCell ref="AM2:AN2"/>
    <mergeCell ref="AO2:AP2"/>
    <mergeCell ref="AA2:AB2"/>
    <mergeCell ref="AC2:AD2"/>
    <mergeCell ref="AE2:AF2"/>
    <mergeCell ref="AG2:AH2"/>
  </mergeCells>
  <dataValidations count="3">
    <dataValidation allowBlank="1" showInputMessage="1" showErrorMessage="1" prompt="Muestra el saldo de las cuentas acumulado al periodo correspondiente a la información financiera/cuenta pública que se presenta." sqref="C3:AT3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1.1023622047244095" right="0.70866141732283472" top="0.74803149606299213" bottom="0.74803149606299213" header="0.31496062992125984" footer="0.31496062992125984"/>
  <pageSetup scale="17" fitToHeight="0" orientation="portrait" r:id="rId1"/>
  <ignoredErrors>
    <ignoredError sqref="C4:D5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7"/>
  <sheetViews>
    <sheetView view="pageBreakPreview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4" sqref="C4:D30"/>
    </sheetView>
  </sheetViews>
  <sheetFormatPr baseColWidth="10" defaultRowHeight="11.25" x14ac:dyDescent="0.2"/>
  <cols>
    <col min="1" max="1" width="7.1640625" style="16" bestFit="1" customWidth="1"/>
    <col min="2" max="2" width="65.33203125" style="20" bestFit="1" customWidth="1"/>
    <col min="3" max="4" width="14" style="20" bestFit="1" customWidth="1"/>
    <col min="5" max="5" width="13.1640625" style="16" bestFit="1" customWidth="1"/>
    <col min="6" max="6" width="12.5" style="16" bestFit="1" customWidth="1"/>
    <col min="7" max="7" width="13.1640625" style="16" bestFit="1" customWidth="1"/>
    <col min="8" max="8" width="12.5" style="16" bestFit="1" customWidth="1"/>
    <col min="9" max="9" width="15" style="16" bestFit="1" customWidth="1"/>
    <col min="10" max="10" width="14" style="16" bestFit="1" customWidth="1"/>
    <col min="11" max="11" width="13.1640625" style="16" bestFit="1" customWidth="1"/>
    <col min="12" max="12" width="12.5" style="16" bestFit="1" customWidth="1"/>
    <col min="13" max="13" width="13.1640625" style="16" bestFit="1" customWidth="1"/>
    <col min="14" max="14" width="12.5" style="16" bestFit="1" customWidth="1"/>
    <col min="15" max="15" width="13.1640625" style="16" bestFit="1" customWidth="1"/>
    <col min="16" max="16" width="12.5" style="16" bestFit="1" customWidth="1"/>
    <col min="17" max="17" width="13.1640625" style="16" bestFit="1" customWidth="1"/>
    <col min="18" max="18" width="12.5" style="16" bestFit="1" customWidth="1"/>
    <col min="19" max="19" width="13.1640625" style="16" bestFit="1" customWidth="1"/>
    <col min="20" max="20" width="12.5" style="16" bestFit="1" customWidth="1"/>
    <col min="21" max="21" width="13.1640625" style="16" bestFit="1" customWidth="1"/>
    <col min="22" max="22" width="12.5" style="16" bestFit="1" customWidth="1"/>
    <col min="23" max="23" width="13.1640625" style="16" bestFit="1" customWidth="1"/>
    <col min="24" max="24" width="12.5" style="16" bestFit="1" customWidth="1"/>
    <col min="25" max="25" width="13.1640625" style="16" bestFit="1" customWidth="1"/>
    <col min="26" max="26" width="12.5" style="16" bestFit="1" customWidth="1"/>
    <col min="27" max="27" width="13.1640625" style="16" bestFit="1" customWidth="1"/>
    <col min="28" max="28" width="12.5" style="16" bestFit="1" customWidth="1"/>
    <col min="29" max="29" width="13.1640625" style="16" bestFit="1" customWidth="1"/>
    <col min="30" max="30" width="12.5" style="16" bestFit="1" customWidth="1"/>
    <col min="31" max="31" width="13.1640625" style="16" bestFit="1" customWidth="1"/>
    <col min="32" max="32" width="12.5" style="16" bestFit="1" customWidth="1"/>
    <col min="33" max="33" width="13.1640625" style="16" bestFit="1" customWidth="1"/>
    <col min="34" max="34" width="12.5" style="16" bestFit="1" customWidth="1"/>
    <col min="35" max="35" width="13.1640625" style="16" bestFit="1" customWidth="1"/>
    <col min="36" max="36" width="12.5" style="16" bestFit="1" customWidth="1"/>
    <col min="37" max="37" width="13.1640625" style="16" bestFit="1" customWidth="1"/>
    <col min="38" max="38" width="12.5" style="16" bestFit="1" customWidth="1"/>
    <col min="39" max="39" width="13.1640625" style="16" bestFit="1" customWidth="1"/>
    <col min="40" max="40" width="12.5" style="16" bestFit="1" customWidth="1"/>
    <col min="41" max="41" width="13.1640625" style="16" bestFit="1" customWidth="1"/>
    <col min="42" max="42" width="12.5" style="16" bestFit="1" customWidth="1"/>
    <col min="43" max="43" width="13.1640625" style="16" bestFit="1" customWidth="1"/>
    <col min="44" max="44" width="12.5" style="16" bestFit="1" customWidth="1"/>
    <col min="45" max="45" width="13.1640625" style="16" bestFit="1" customWidth="1"/>
    <col min="46" max="46" width="12.5" style="16" bestFit="1" customWidth="1"/>
    <col min="47" max="16384" width="12" style="16"/>
  </cols>
  <sheetData>
    <row r="1" spans="1:46" ht="48.75" customHeight="1" x14ac:dyDescent="0.2">
      <c r="A1" s="161" t="s">
        <v>187</v>
      </c>
      <c r="B1" s="162"/>
      <c r="C1" s="162"/>
      <c r="D1" s="162"/>
    </row>
    <row r="2" spans="1:46" ht="51.6" customHeight="1" x14ac:dyDescent="0.2">
      <c r="A2" s="164" t="s">
        <v>0</v>
      </c>
      <c r="B2" s="165" t="s">
        <v>136</v>
      </c>
      <c r="C2" s="163" t="s">
        <v>53</v>
      </c>
      <c r="D2" s="157"/>
      <c r="E2" s="157" t="s">
        <v>145</v>
      </c>
      <c r="F2" s="158"/>
      <c r="G2" s="159" t="s">
        <v>146</v>
      </c>
      <c r="H2" s="158"/>
      <c r="I2" s="157" t="s">
        <v>147</v>
      </c>
      <c r="J2" s="158"/>
      <c r="K2" s="157" t="s">
        <v>149</v>
      </c>
      <c r="L2" s="158"/>
      <c r="M2" s="157" t="s">
        <v>151</v>
      </c>
      <c r="N2" s="159"/>
      <c r="O2" s="160" t="s">
        <v>165</v>
      </c>
      <c r="P2" s="160"/>
      <c r="Q2" s="160" t="s">
        <v>152</v>
      </c>
      <c r="R2" s="160"/>
      <c r="S2" s="157" t="s">
        <v>153</v>
      </c>
      <c r="T2" s="158"/>
      <c r="U2" s="157" t="s">
        <v>154</v>
      </c>
      <c r="V2" s="158"/>
      <c r="W2" s="157" t="s">
        <v>155</v>
      </c>
      <c r="X2" s="158"/>
      <c r="Y2" s="157" t="s">
        <v>156</v>
      </c>
      <c r="Z2" s="158"/>
      <c r="AA2" s="157" t="s">
        <v>157</v>
      </c>
      <c r="AB2" s="158"/>
      <c r="AC2" s="157" t="s">
        <v>158</v>
      </c>
      <c r="AD2" s="158"/>
      <c r="AE2" s="157" t="s">
        <v>159</v>
      </c>
      <c r="AF2" s="158"/>
      <c r="AG2" s="157" t="s">
        <v>160</v>
      </c>
      <c r="AH2" s="158"/>
      <c r="AI2" s="157" t="s">
        <v>161</v>
      </c>
      <c r="AJ2" s="158"/>
      <c r="AK2" s="157" t="s">
        <v>162</v>
      </c>
      <c r="AL2" s="158"/>
      <c r="AM2" s="157" t="s">
        <v>163</v>
      </c>
      <c r="AN2" s="158"/>
      <c r="AO2" s="157" t="s">
        <v>164</v>
      </c>
      <c r="AP2" s="158"/>
      <c r="AQ2" s="157" t="s">
        <v>183</v>
      </c>
      <c r="AR2" s="158"/>
      <c r="AS2" s="157" t="s">
        <v>184</v>
      </c>
      <c r="AT2" s="158"/>
    </row>
    <row r="3" spans="1:46" s="20" customFormat="1" ht="45" x14ac:dyDescent="0.2">
      <c r="A3" s="164"/>
      <c r="B3" s="165"/>
      <c r="C3" s="104" t="s">
        <v>143</v>
      </c>
      <c r="D3" s="104" t="s">
        <v>135</v>
      </c>
      <c r="E3" s="104" t="s">
        <v>143</v>
      </c>
      <c r="F3" s="104" t="s">
        <v>135</v>
      </c>
      <c r="G3" s="104" t="s">
        <v>143</v>
      </c>
      <c r="H3" s="104" t="s">
        <v>135</v>
      </c>
      <c r="I3" s="104" t="s">
        <v>143</v>
      </c>
      <c r="J3" s="104" t="s">
        <v>135</v>
      </c>
      <c r="K3" s="104" t="s">
        <v>143</v>
      </c>
      <c r="L3" s="104" t="s">
        <v>135</v>
      </c>
      <c r="M3" s="104" t="s">
        <v>143</v>
      </c>
      <c r="N3" s="104" t="s">
        <v>135</v>
      </c>
      <c r="O3" s="104" t="s">
        <v>143</v>
      </c>
      <c r="P3" s="104" t="s">
        <v>135</v>
      </c>
      <c r="Q3" s="104" t="s">
        <v>143</v>
      </c>
      <c r="R3" s="104" t="s">
        <v>135</v>
      </c>
      <c r="S3" s="104" t="s">
        <v>143</v>
      </c>
      <c r="T3" s="104" t="s">
        <v>135</v>
      </c>
      <c r="U3" s="104" t="s">
        <v>143</v>
      </c>
      <c r="V3" s="104" t="s">
        <v>135</v>
      </c>
      <c r="W3" s="104" t="s">
        <v>143</v>
      </c>
      <c r="X3" s="104" t="s">
        <v>135</v>
      </c>
      <c r="Y3" s="104" t="s">
        <v>143</v>
      </c>
      <c r="Z3" s="104" t="s">
        <v>135</v>
      </c>
      <c r="AA3" s="104" t="s">
        <v>143</v>
      </c>
      <c r="AB3" s="104" t="s">
        <v>135</v>
      </c>
      <c r="AC3" s="104" t="s">
        <v>143</v>
      </c>
      <c r="AD3" s="104" t="s">
        <v>135</v>
      </c>
      <c r="AE3" s="104" t="s">
        <v>143</v>
      </c>
      <c r="AF3" s="104" t="s">
        <v>135</v>
      </c>
      <c r="AG3" s="104" t="s">
        <v>143</v>
      </c>
      <c r="AH3" s="104" t="s">
        <v>135</v>
      </c>
      <c r="AI3" s="104" t="s">
        <v>143</v>
      </c>
      <c r="AJ3" s="104" t="s">
        <v>135</v>
      </c>
      <c r="AK3" s="104" t="s">
        <v>143</v>
      </c>
      <c r="AL3" s="104" t="s">
        <v>135</v>
      </c>
      <c r="AM3" s="104" t="s">
        <v>143</v>
      </c>
      <c r="AN3" s="104" t="s">
        <v>135</v>
      </c>
      <c r="AO3" s="104" t="s">
        <v>143</v>
      </c>
      <c r="AP3" s="104" t="s">
        <v>135</v>
      </c>
      <c r="AQ3" s="104" t="s">
        <v>143</v>
      </c>
      <c r="AR3" s="104" t="s">
        <v>135</v>
      </c>
      <c r="AS3" s="104" t="s">
        <v>143</v>
      </c>
      <c r="AT3" s="104" t="s">
        <v>135</v>
      </c>
    </row>
    <row r="4" spans="1:46" s="19" customFormat="1" x14ac:dyDescent="0.2">
      <c r="A4" s="39">
        <v>3250</v>
      </c>
      <c r="B4" s="24" t="s">
        <v>107</v>
      </c>
      <c r="C4" s="67"/>
      <c r="D4" s="68">
        <f>SUM(F4+H4+J4+L4+N4+P4+R4+T4+V4+X4+Z4+AB4+AD4+AF4+AH4+AJ4+AL4+AN4+AP4+AT4)</f>
        <v>749903.62</v>
      </c>
      <c r="E4" s="57"/>
      <c r="F4" s="58"/>
      <c r="G4" s="57"/>
      <c r="H4" s="58"/>
      <c r="I4" s="57"/>
      <c r="J4" s="58"/>
      <c r="K4" s="57"/>
      <c r="L4" s="58"/>
      <c r="M4" s="57"/>
      <c r="N4" s="58"/>
      <c r="O4" s="57"/>
      <c r="P4" s="58"/>
      <c r="Q4" s="57"/>
      <c r="R4" s="58"/>
      <c r="S4" s="57"/>
      <c r="T4" s="58"/>
      <c r="U4" s="57"/>
      <c r="V4" s="58"/>
      <c r="W4" s="57"/>
      <c r="X4" s="58"/>
      <c r="Y4" s="57"/>
      <c r="Z4" s="58"/>
      <c r="AA4" s="57"/>
      <c r="AB4" s="58"/>
      <c r="AC4" s="57"/>
      <c r="AD4" s="58">
        <v>749903.62</v>
      </c>
      <c r="AE4" s="57"/>
      <c r="AF4" s="58"/>
      <c r="AG4" s="57"/>
      <c r="AH4" s="58"/>
      <c r="AI4" s="57"/>
      <c r="AJ4" s="58"/>
      <c r="AK4" s="57"/>
      <c r="AL4" s="58"/>
      <c r="AM4" s="57"/>
      <c r="AN4" s="58"/>
      <c r="AO4" s="57"/>
      <c r="AP4" s="58"/>
      <c r="AQ4" s="57"/>
      <c r="AR4" s="58"/>
      <c r="AS4" s="57"/>
      <c r="AT4" s="58"/>
    </row>
    <row r="5" spans="1:46" x14ac:dyDescent="0.2">
      <c r="A5" s="25">
        <v>900001</v>
      </c>
      <c r="B5" s="17" t="s">
        <v>108</v>
      </c>
      <c r="C5" s="59">
        <f>SUM(E5+G5+I5+K5+M5+O5+Q5+S5+U5+W5+Y5+AA5+AC5+AE5+AG5+AI5+AK5+AM5+AO5+AQ5+AS5)</f>
        <v>7707677467.3099995</v>
      </c>
      <c r="D5" s="60"/>
      <c r="E5" s="61">
        <f>+E6</f>
        <v>79700086</v>
      </c>
      <c r="F5" s="62">
        <v>0</v>
      </c>
      <c r="G5" s="61">
        <f>SUM(G6:G7)</f>
        <v>216450</v>
      </c>
      <c r="H5" s="62">
        <v>0</v>
      </c>
      <c r="I5" s="61">
        <f>SUM(I6:I8)</f>
        <v>7283841850.5599995</v>
      </c>
      <c r="J5" s="62">
        <v>0</v>
      </c>
      <c r="K5" s="61">
        <f>SUM(K6:K8)</f>
        <v>23562854.260000002</v>
      </c>
      <c r="L5" s="62">
        <v>2425968</v>
      </c>
      <c r="M5" s="61">
        <f>SUM(M6:M8)</f>
        <v>37270780.370000005</v>
      </c>
      <c r="N5" s="62">
        <v>0</v>
      </c>
      <c r="O5" s="61">
        <v>0</v>
      </c>
      <c r="P5" s="62">
        <v>0</v>
      </c>
      <c r="Q5" s="61">
        <f>SUM(Q6:Q8)</f>
        <v>42480337.960000001</v>
      </c>
      <c r="R5" s="62">
        <v>0</v>
      </c>
      <c r="S5" s="61">
        <f>SUM(S6:S8)</f>
        <v>0</v>
      </c>
      <c r="T5" s="62">
        <v>0</v>
      </c>
      <c r="U5" s="61">
        <f>SUM(U6:U8)</f>
        <v>0</v>
      </c>
      <c r="V5" s="62">
        <v>0</v>
      </c>
      <c r="W5" s="61">
        <f>SUM(W6:W8)</f>
        <v>167958731.94999999</v>
      </c>
      <c r="X5" s="62">
        <v>0</v>
      </c>
      <c r="Y5" s="61">
        <f>SUM(Y6:Y8)</f>
        <v>0</v>
      </c>
      <c r="Z5" s="62">
        <v>0</v>
      </c>
      <c r="AA5" s="61">
        <f>SUM(AA6:AA8)</f>
        <v>-2882173.46</v>
      </c>
      <c r="AB5" s="62">
        <v>0</v>
      </c>
      <c r="AC5" s="61">
        <f>SUM(AC6:AC8)</f>
        <v>0</v>
      </c>
      <c r="AD5" s="62">
        <v>0</v>
      </c>
      <c r="AE5" s="61">
        <f>SUM(AE6:AE8)</f>
        <v>0</v>
      </c>
      <c r="AF5" s="62">
        <v>0</v>
      </c>
      <c r="AG5" s="61">
        <f>SUM(AG6:AG8)</f>
        <v>-812661.85</v>
      </c>
      <c r="AH5" s="62">
        <v>0</v>
      </c>
      <c r="AI5" s="61">
        <f>SUM(AI6:AI8)</f>
        <v>0</v>
      </c>
      <c r="AJ5" s="62">
        <v>0</v>
      </c>
      <c r="AK5" s="61">
        <f>SUM(AK6:AK8)</f>
        <v>32335104.260000002</v>
      </c>
      <c r="AL5" s="62">
        <v>0</v>
      </c>
      <c r="AM5" s="61">
        <f>SUM(AM6:AM8)</f>
        <v>44006107.259999998</v>
      </c>
      <c r="AN5" s="62">
        <v>0</v>
      </c>
      <c r="AO5" s="61">
        <f>SUM(AO6:AO8)</f>
        <v>0</v>
      </c>
      <c r="AP5" s="62"/>
      <c r="AQ5" s="61">
        <f>SUM(AQ6:AQ8)</f>
        <v>0</v>
      </c>
      <c r="AR5" s="62"/>
      <c r="AS5" s="61">
        <f>SUM(AS6:AS8)</f>
        <v>0</v>
      </c>
      <c r="AT5" s="62"/>
    </row>
    <row r="6" spans="1:46" x14ac:dyDescent="0.2">
      <c r="A6" s="6">
        <v>3110</v>
      </c>
      <c r="B6" s="7" t="s">
        <v>36</v>
      </c>
      <c r="C6" s="63">
        <f>SUM(E6+G6+I6+K6+M6+O6+Q6+S6+U6+W6+Y6+AA6+AC6+AE6+AG6+AI6+AK6+AM6+AO6+AQ6+AS6)</f>
        <v>1806953663.1800001</v>
      </c>
      <c r="D6" s="64"/>
      <c r="E6" s="65">
        <v>79700086</v>
      </c>
      <c r="F6" s="66">
        <v>0</v>
      </c>
      <c r="G6" s="65">
        <v>0</v>
      </c>
      <c r="H6" s="72">
        <v>0</v>
      </c>
      <c r="I6" s="65">
        <v>1638240580.1500001</v>
      </c>
      <c r="J6" s="72">
        <v>0</v>
      </c>
      <c r="K6" s="65">
        <v>1242756.1200000001</v>
      </c>
      <c r="L6" s="72">
        <v>0</v>
      </c>
      <c r="M6" s="65">
        <v>11429029.390000001</v>
      </c>
      <c r="N6" s="72">
        <v>0</v>
      </c>
      <c r="O6" s="65">
        <v>0</v>
      </c>
      <c r="P6" s="72">
        <v>0</v>
      </c>
      <c r="Q6" s="65">
        <v>0</v>
      </c>
      <c r="R6" s="72">
        <v>0</v>
      </c>
      <c r="S6" s="65">
        <v>0</v>
      </c>
      <c r="T6" s="72">
        <v>0</v>
      </c>
      <c r="U6" s="65"/>
      <c r="V6" s="72">
        <v>0</v>
      </c>
      <c r="W6" s="65">
        <v>0</v>
      </c>
      <c r="X6" s="72">
        <v>0</v>
      </c>
      <c r="Y6" s="65"/>
      <c r="Z6" s="72">
        <v>0</v>
      </c>
      <c r="AA6" s="65">
        <v>0</v>
      </c>
      <c r="AB6" s="72">
        <v>0</v>
      </c>
      <c r="AC6" s="65"/>
      <c r="AD6" s="72">
        <v>0</v>
      </c>
      <c r="AE6" s="65"/>
      <c r="AF6" s="72">
        <v>0</v>
      </c>
      <c r="AG6" s="65"/>
      <c r="AH6" s="72">
        <v>0</v>
      </c>
      <c r="AI6" s="65">
        <v>0</v>
      </c>
      <c r="AJ6" s="72">
        <v>0</v>
      </c>
      <c r="AK6" s="65">
        <v>32335104.260000002</v>
      </c>
      <c r="AL6" s="72">
        <v>0</v>
      </c>
      <c r="AM6" s="65">
        <v>44006107.259999998</v>
      </c>
      <c r="AN6" s="72">
        <v>0</v>
      </c>
      <c r="AO6" s="65">
        <v>0</v>
      </c>
      <c r="AP6" s="72">
        <v>0</v>
      </c>
      <c r="AQ6" s="65">
        <v>0</v>
      </c>
      <c r="AR6" s="72">
        <v>0</v>
      </c>
      <c r="AS6" s="114"/>
      <c r="AT6" s="72">
        <v>0</v>
      </c>
    </row>
    <row r="7" spans="1:46" x14ac:dyDescent="0.2">
      <c r="A7" s="6">
        <v>3120</v>
      </c>
      <c r="B7" s="7" t="s">
        <v>37</v>
      </c>
      <c r="C7" s="63">
        <f>SUM(E7+G7+I7+K7+M7+O7+Q7+S7+U7+W7+Y7+AA7+AC7+AE7+AG7+AI7+AK7+AM7+AO7+AQ7+AS7)</f>
        <v>2744132245.8199997</v>
      </c>
      <c r="D7" s="64"/>
      <c r="E7" s="65">
        <v>0</v>
      </c>
      <c r="F7" s="66">
        <v>0</v>
      </c>
      <c r="G7" s="65">
        <v>216450</v>
      </c>
      <c r="H7" s="72">
        <v>0</v>
      </c>
      <c r="I7" s="65">
        <v>2514038801.23</v>
      </c>
      <c r="J7" s="72">
        <v>0</v>
      </c>
      <c r="K7" s="65">
        <v>22320098.140000001</v>
      </c>
      <c r="L7" s="72">
        <v>2425968</v>
      </c>
      <c r="M7" s="65">
        <v>0</v>
      </c>
      <c r="N7" s="72">
        <v>0</v>
      </c>
      <c r="O7" s="65">
        <v>0</v>
      </c>
      <c r="P7" s="72">
        <v>0</v>
      </c>
      <c r="Q7" s="65">
        <v>42480337.960000001</v>
      </c>
      <c r="R7" s="72">
        <v>0</v>
      </c>
      <c r="S7" s="65"/>
      <c r="T7" s="72">
        <v>0</v>
      </c>
      <c r="U7" s="65">
        <v>0</v>
      </c>
      <c r="V7" s="72">
        <v>0</v>
      </c>
      <c r="W7" s="65">
        <v>167958731.94999999</v>
      </c>
      <c r="X7" s="72">
        <v>0</v>
      </c>
      <c r="Y7" s="65">
        <v>0</v>
      </c>
      <c r="Z7" s="72">
        <v>0</v>
      </c>
      <c r="AA7" s="65">
        <v>-2882173.46</v>
      </c>
      <c r="AB7" s="72">
        <v>0</v>
      </c>
      <c r="AC7" s="65"/>
      <c r="AD7" s="72">
        <v>0</v>
      </c>
      <c r="AE7" s="65">
        <v>0</v>
      </c>
      <c r="AF7" s="72">
        <v>0</v>
      </c>
      <c r="AG7" s="65"/>
      <c r="AH7" s="72">
        <v>0</v>
      </c>
      <c r="AI7" s="65">
        <v>0</v>
      </c>
      <c r="AJ7" s="72">
        <v>0</v>
      </c>
      <c r="AK7" s="65">
        <v>0</v>
      </c>
      <c r="AL7" s="72">
        <v>0</v>
      </c>
      <c r="AM7" s="65">
        <v>0</v>
      </c>
      <c r="AN7" s="72">
        <v>0</v>
      </c>
      <c r="AO7" s="65">
        <v>0</v>
      </c>
      <c r="AP7" s="72">
        <v>0</v>
      </c>
      <c r="AQ7" s="65">
        <v>0</v>
      </c>
      <c r="AR7" s="72">
        <v>0</v>
      </c>
      <c r="AS7" s="65">
        <v>0</v>
      </c>
      <c r="AT7" s="72">
        <v>0</v>
      </c>
    </row>
    <row r="8" spans="1:46" x14ac:dyDescent="0.2">
      <c r="A8" s="6">
        <v>3130</v>
      </c>
      <c r="B8" s="7" t="s">
        <v>38</v>
      </c>
      <c r="C8" s="63">
        <f>SUM(E8+G8+I8+K8+M8+O8+Q8+S8+U8+W8+Y8+AA8+AC8+AE8+AG8+AI8+AK8+AM8+AO8+AQ8+AS8)</f>
        <v>3156591558.3099999</v>
      </c>
      <c r="D8" s="64"/>
      <c r="E8" s="65">
        <v>0</v>
      </c>
      <c r="F8" s="66">
        <v>0</v>
      </c>
      <c r="G8" s="65">
        <v>0</v>
      </c>
      <c r="H8" s="72">
        <v>0</v>
      </c>
      <c r="I8" s="65">
        <v>3131562469.1799998</v>
      </c>
      <c r="J8" s="72">
        <v>0</v>
      </c>
      <c r="K8" s="65">
        <v>0</v>
      </c>
      <c r="L8" s="72">
        <v>0</v>
      </c>
      <c r="M8" s="65">
        <v>25841750.98</v>
      </c>
      <c r="N8" s="72">
        <v>0</v>
      </c>
      <c r="O8" s="65">
        <v>0</v>
      </c>
      <c r="P8" s="72">
        <v>0</v>
      </c>
      <c r="Q8" s="65">
        <v>0</v>
      </c>
      <c r="R8" s="72">
        <v>0</v>
      </c>
      <c r="S8" s="65">
        <v>0</v>
      </c>
      <c r="T8" s="72">
        <v>0</v>
      </c>
      <c r="U8" s="65">
        <v>0</v>
      </c>
      <c r="V8" s="72">
        <v>0</v>
      </c>
      <c r="W8" s="65">
        <v>0</v>
      </c>
      <c r="X8" s="72">
        <v>0</v>
      </c>
      <c r="Y8" s="65">
        <v>0</v>
      </c>
      <c r="Z8" s="72">
        <v>0</v>
      </c>
      <c r="AA8" s="65">
        <v>0</v>
      </c>
      <c r="AB8" s="72">
        <v>0</v>
      </c>
      <c r="AC8" s="65"/>
      <c r="AD8" s="72">
        <v>0</v>
      </c>
      <c r="AE8" s="65">
        <v>0</v>
      </c>
      <c r="AF8" s="72">
        <v>0</v>
      </c>
      <c r="AG8" s="65">
        <v>-812661.85</v>
      </c>
      <c r="AH8" s="72">
        <v>0</v>
      </c>
      <c r="AI8" s="65">
        <v>0</v>
      </c>
      <c r="AJ8" s="72">
        <v>0</v>
      </c>
      <c r="AK8" s="65">
        <v>0</v>
      </c>
      <c r="AL8" s="72">
        <v>0</v>
      </c>
      <c r="AM8" s="65">
        <v>0</v>
      </c>
      <c r="AN8" s="72">
        <v>0</v>
      </c>
      <c r="AO8" s="65">
        <v>0</v>
      </c>
      <c r="AP8" s="72">
        <v>0</v>
      </c>
      <c r="AQ8" s="65">
        <v>0</v>
      </c>
      <c r="AR8" s="72">
        <v>0</v>
      </c>
      <c r="AS8" s="65">
        <v>0</v>
      </c>
      <c r="AT8" s="72">
        <v>0</v>
      </c>
    </row>
    <row r="9" spans="1:46" x14ac:dyDescent="0.2">
      <c r="A9" s="25">
        <v>900002</v>
      </c>
      <c r="B9" s="17" t="s">
        <v>109</v>
      </c>
      <c r="C9" s="67">
        <f>SUM(E9+G9+I9+K9+M9+O9+Q9+S9+U9+W9+Y9+AA9+AC9+AE9+AG9+AI9+AK9+AM9+AO9)</f>
        <v>0</v>
      </c>
      <c r="D9" s="68">
        <f t="shared" ref="D9:D18" si="0">SUM(F9+H9+J9+L9+N9+P9+R9+T9+V9+X9+Z9+AB9+AD9+AF9+AH9+AJ9+AL9+AN9+AP9+AR9+AT9)</f>
        <v>3807482274.4699998</v>
      </c>
      <c r="E9" s="69">
        <f>SUM(E10:E11)</f>
        <v>0</v>
      </c>
      <c r="F9" s="69">
        <f>SUM(F10:F11)</f>
        <v>2593503.8900000006</v>
      </c>
      <c r="G9" s="61"/>
      <c r="H9" s="69">
        <f>SUM(H10:H12)</f>
        <v>7085526.7699999996</v>
      </c>
      <c r="I9" s="61"/>
      <c r="J9" s="69">
        <f>SUM(J10:J12)</f>
        <v>3340942027.4100003</v>
      </c>
      <c r="K9" s="61">
        <v>0</v>
      </c>
      <c r="L9" s="69">
        <f>SUM(L10:L12)</f>
        <v>0</v>
      </c>
      <c r="M9" s="61">
        <v>0</v>
      </c>
      <c r="N9" s="69">
        <f>SUM(N10:N12)</f>
        <v>56161418.420000002</v>
      </c>
      <c r="O9" s="61">
        <v>0</v>
      </c>
      <c r="P9" s="69">
        <f>SUM(P10:P12)</f>
        <v>849010.91</v>
      </c>
      <c r="Q9" s="61">
        <v>0</v>
      </c>
      <c r="R9" s="69">
        <f>SUM(R10:R12)</f>
        <v>60090062.230000004</v>
      </c>
      <c r="S9" s="61">
        <v>0</v>
      </c>
      <c r="T9" s="69">
        <f>SUM(T10:T12)</f>
        <v>3812987.9800000042</v>
      </c>
      <c r="U9" s="61">
        <v>0</v>
      </c>
      <c r="V9" s="69">
        <f>SUM(V10:V12)</f>
        <v>532928.54999999981</v>
      </c>
      <c r="W9" s="61">
        <v>0</v>
      </c>
      <c r="X9" s="69">
        <f>SUM(X10:X14)</f>
        <v>44203441.230000004</v>
      </c>
      <c r="Y9" s="61">
        <v>0</v>
      </c>
      <c r="Z9" s="69">
        <f>SUM(Z10:Z12)</f>
        <v>2752509.84</v>
      </c>
      <c r="AA9" s="61">
        <v>0</v>
      </c>
      <c r="AB9" s="69">
        <f>SUM(AB10:AB12)</f>
        <v>3595646.7</v>
      </c>
      <c r="AC9" s="61">
        <v>0</v>
      </c>
      <c r="AD9" s="69">
        <f>SUM(AD10:AD12)</f>
        <v>31655579.579999998</v>
      </c>
      <c r="AE9" s="61">
        <v>0</v>
      </c>
      <c r="AF9" s="69">
        <f>SUM(AF10:AF12)</f>
        <v>698131.09999999404</v>
      </c>
      <c r="AG9" s="61">
        <v>0</v>
      </c>
      <c r="AH9" s="69">
        <f>SUM(AH10:AH12)</f>
        <v>-232947.34</v>
      </c>
      <c r="AI9" s="61">
        <v>0</v>
      </c>
      <c r="AJ9" s="69">
        <f>SUM(AJ10:AJ12)</f>
        <v>3609731.9499999955</v>
      </c>
      <c r="AK9" s="61">
        <v>0</v>
      </c>
      <c r="AL9" s="69">
        <v>20349127.210000001</v>
      </c>
      <c r="AM9" s="61">
        <v>0</v>
      </c>
      <c r="AN9" s="69">
        <f>SUM(AN10:AN12)</f>
        <v>223206261.18000001</v>
      </c>
      <c r="AO9" s="61"/>
      <c r="AP9" s="69">
        <f>SUM(AP10:AP12)</f>
        <v>9099238.7000000011</v>
      </c>
      <c r="AQ9" s="61"/>
      <c r="AR9" s="69">
        <f>SUM(AR10:AR12)</f>
        <v>512142.76</v>
      </c>
      <c r="AS9" s="61"/>
      <c r="AT9" s="69">
        <f>SUM(AT10:AT12)</f>
        <v>-4034054.5999999996</v>
      </c>
    </row>
    <row r="10" spans="1:46" x14ac:dyDescent="0.2">
      <c r="A10" s="6">
        <v>3210</v>
      </c>
      <c r="B10" s="7" t="s">
        <v>50</v>
      </c>
      <c r="C10" s="70"/>
      <c r="D10" s="71">
        <f t="shared" si="0"/>
        <v>645626718.73000002</v>
      </c>
      <c r="E10" s="65">
        <v>0</v>
      </c>
      <c r="F10" s="72">
        <v>-28686831.460000001</v>
      </c>
      <c r="G10" s="65">
        <v>0</v>
      </c>
      <c r="H10" s="72">
        <v>2078727.08</v>
      </c>
      <c r="I10" s="65">
        <v>0</v>
      </c>
      <c r="J10" s="72">
        <v>451992559.62</v>
      </c>
      <c r="K10" s="65">
        <v>0</v>
      </c>
      <c r="L10" s="72">
        <v>0</v>
      </c>
      <c r="M10" s="65">
        <v>0</v>
      </c>
      <c r="N10" s="72">
        <v>7186001.9800000004</v>
      </c>
      <c r="O10" s="65">
        <v>0</v>
      </c>
      <c r="P10" s="105">
        <v>-727934.84</v>
      </c>
      <c r="Q10" s="65">
        <v>0</v>
      </c>
      <c r="R10" s="72">
        <v>35123635.960000001</v>
      </c>
      <c r="S10" s="65">
        <v>0</v>
      </c>
      <c r="T10" s="72"/>
      <c r="U10" s="65">
        <v>0</v>
      </c>
      <c r="V10" s="72">
        <v>532928.54999999981</v>
      </c>
      <c r="W10" s="65">
        <v>0</v>
      </c>
      <c r="X10" s="72">
        <v>13451112.26</v>
      </c>
      <c r="Y10" s="65">
        <v>0</v>
      </c>
      <c r="Z10" s="72">
        <v>2752509.84</v>
      </c>
      <c r="AA10" s="65">
        <v>0</v>
      </c>
      <c r="AB10" s="72">
        <v>3586865.79</v>
      </c>
      <c r="AC10" s="65">
        <v>0</v>
      </c>
      <c r="AD10" s="72">
        <v>31655579.579999998</v>
      </c>
      <c r="AE10" s="65">
        <v>0</v>
      </c>
      <c r="AF10" s="72">
        <v>698131.09999999404</v>
      </c>
      <c r="AG10" s="65">
        <v>0</v>
      </c>
      <c r="AH10" s="72">
        <v>-232942.34</v>
      </c>
      <c r="AI10" s="65">
        <v>0</v>
      </c>
      <c r="AJ10" s="72">
        <v>4644551.2599999979</v>
      </c>
      <c r="AK10" s="65">
        <v>0</v>
      </c>
      <c r="AL10" s="72">
        <v>4371479.78</v>
      </c>
      <c r="AM10" s="65">
        <v>0</v>
      </c>
      <c r="AN10" s="72">
        <v>120722256.41</v>
      </c>
      <c r="AO10" s="65">
        <v>0</v>
      </c>
      <c r="AP10" s="72">
        <v>0</v>
      </c>
      <c r="AQ10" s="65">
        <v>0</v>
      </c>
      <c r="AR10" s="72">
        <v>512142.76</v>
      </c>
      <c r="AS10" s="65">
        <v>0</v>
      </c>
      <c r="AT10" s="72">
        <v>-4034054.5999999996</v>
      </c>
    </row>
    <row r="11" spans="1:46" x14ac:dyDescent="0.2">
      <c r="A11" s="6">
        <v>3220</v>
      </c>
      <c r="B11" s="7" t="s">
        <v>39</v>
      </c>
      <c r="C11" s="70"/>
      <c r="D11" s="71">
        <f t="shared" si="0"/>
        <v>3131548234.4300003</v>
      </c>
      <c r="E11" s="65">
        <v>0</v>
      </c>
      <c r="F11" s="72">
        <v>31280335.350000001</v>
      </c>
      <c r="G11" s="65">
        <v>0</v>
      </c>
      <c r="H11" s="72">
        <v>-1284404.3900000001</v>
      </c>
      <c r="I11" s="65">
        <v>0</v>
      </c>
      <c r="J11" s="72">
        <v>2877614425.3100004</v>
      </c>
      <c r="K11" s="65">
        <v>0</v>
      </c>
      <c r="L11" s="72">
        <v>0</v>
      </c>
      <c r="M11" s="65">
        <v>0</v>
      </c>
      <c r="N11" s="72">
        <v>48975416.439999998</v>
      </c>
      <c r="O11" s="65">
        <v>0</v>
      </c>
      <c r="P11" s="105">
        <v>1576945.75</v>
      </c>
      <c r="Q11" s="65">
        <v>0</v>
      </c>
      <c r="R11" s="72">
        <v>24966426.27</v>
      </c>
      <c r="S11" s="65">
        <v>0</v>
      </c>
      <c r="T11" s="72">
        <v>3812987.9800000042</v>
      </c>
      <c r="U11" s="65">
        <v>0</v>
      </c>
      <c r="V11" s="72"/>
      <c r="W11" s="65">
        <v>0</v>
      </c>
      <c r="X11" s="72">
        <v>40737504.380000003</v>
      </c>
      <c r="Y11" s="65">
        <v>0</v>
      </c>
      <c r="Z11" s="72"/>
      <c r="AA11" s="65">
        <v>0</v>
      </c>
      <c r="AB11" s="72">
        <v>8780.91</v>
      </c>
      <c r="AC11" s="65">
        <v>0</v>
      </c>
      <c r="AD11" s="72"/>
      <c r="AE11" s="65">
        <v>0</v>
      </c>
      <c r="AF11" s="72"/>
      <c r="AG11" s="65">
        <v>0</v>
      </c>
      <c r="AH11" s="72">
        <v>-5</v>
      </c>
      <c r="AI11" s="65">
        <v>0</v>
      </c>
      <c r="AJ11" s="72">
        <v>-1034819.3100000024</v>
      </c>
      <c r="AK11" s="65">
        <v>0</v>
      </c>
      <c r="AL11" s="72">
        <v>2570635.9900000002</v>
      </c>
      <c r="AM11" s="65">
        <v>0</v>
      </c>
      <c r="AN11" s="72">
        <v>102484004.77</v>
      </c>
      <c r="AO11" s="65">
        <v>0</v>
      </c>
      <c r="AP11" s="72">
        <v>-160000.01999999999</v>
      </c>
      <c r="AQ11" s="65">
        <v>0</v>
      </c>
      <c r="AR11" s="72">
        <v>0</v>
      </c>
      <c r="AS11" s="65">
        <v>0</v>
      </c>
      <c r="AT11" s="72">
        <v>0</v>
      </c>
    </row>
    <row r="12" spans="1:46" x14ac:dyDescent="0.2">
      <c r="A12" s="6">
        <v>3230</v>
      </c>
      <c r="B12" s="7" t="s">
        <v>40</v>
      </c>
      <c r="C12" s="70"/>
      <c r="D12" s="71">
        <f t="shared" si="0"/>
        <v>26885485.280000001</v>
      </c>
      <c r="E12" s="65">
        <v>0</v>
      </c>
      <c r="F12" s="73">
        <v>0</v>
      </c>
      <c r="G12" s="65">
        <v>0</v>
      </c>
      <c r="H12" s="72">
        <v>6291204.0800000001</v>
      </c>
      <c r="I12" s="65">
        <v>0</v>
      </c>
      <c r="J12" s="72">
        <v>11335042.48</v>
      </c>
      <c r="K12" s="65">
        <v>0</v>
      </c>
      <c r="L12" s="72">
        <v>0</v>
      </c>
      <c r="M12" s="65">
        <v>0</v>
      </c>
      <c r="N12" s="72">
        <v>0</v>
      </c>
      <c r="O12" s="65">
        <v>0</v>
      </c>
      <c r="P12" s="72">
        <v>0</v>
      </c>
      <c r="Q12" s="65">
        <v>0</v>
      </c>
      <c r="R12" s="72">
        <v>0</v>
      </c>
      <c r="S12" s="65">
        <v>0</v>
      </c>
      <c r="T12" s="72">
        <v>0</v>
      </c>
      <c r="U12" s="65">
        <v>0</v>
      </c>
      <c r="V12" s="72">
        <v>0</v>
      </c>
      <c r="W12" s="65">
        <v>0</v>
      </c>
      <c r="X12" s="72">
        <v>0</v>
      </c>
      <c r="Y12" s="65">
        <v>0</v>
      </c>
      <c r="Z12" s="72">
        <v>0</v>
      </c>
      <c r="AA12" s="65">
        <v>0</v>
      </c>
      <c r="AB12" s="72">
        <v>0</v>
      </c>
      <c r="AC12" s="65">
        <v>0</v>
      </c>
      <c r="AD12" s="72">
        <v>0</v>
      </c>
      <c r="AE12" s="65">
        <v>0</v>
      </c>
      <c r="AF12" s="72">
        <v>0</v>
      </c>
      <c r="AG12" s="65">
        <v>0</v>
      </c>
      <c r="AH12" s="72">
        <v>0</v>
      </c>
      <c r="AI12" s="65">
        <v>0</v>
      </c>
      <c r="AJ12" s="72">
        <v>0</v>
      </c>
      <c r="AK12" s="65">
        <v>0</v>
      </c>
      <c r="AL12" s="72">
        <v>0</v>
      </c>
      <c r="AM12" s="65">
        <v>0</v>
      </c>
      <c r="AN12" s="72">
        <v>0</v>
      </c>
      <c r="AO12" s="65">
        <v>0</v>
      </c>
      <c r="AP12" s="72">
        <v>9259238.7200000007</v>
      </c>
      <c r="AQ12" s="65">
        <v>0</v>
      </c>
      <c r="AR12" s="72">
        <v>0</v>
      </c>
      <c r="AS12" s="65">
        <v>0</v>
      </c>
      <c r="AT12" s="72">
        <v>0</v>
      </c>
    </row>
    <row r="13" spans="1:46" x14ac:dyDescent="0.2">
      <c r="A13" s="6">
        <v>3240</v>
      </c>
      <c r="B13" s="7" t="s">
        <v>41</v>
      </c>
      <c r="C13" s="70"/>
      <c r="D13" s="71">
        <f t="shared" si="0"/>
        <v>0</v>
      </c>
      <c r="E13" s="65">
        <v>0</v>
      </c>
      <c r="F13" s="73">
        <v>0</v>
      </c>
      <c r="G13" s="65">
        <v>0</v>
      </c>
      <c r="H13" s="72">
        <v>0</v>
      </c>
      <c r="I13" s="65">
        <v>0</v>
      </c>
      <c r="J13" s="72">
        <v>0</v>
      </c>
      <c r="K13" s="65">
        <v>0</v>
      </c>
      <c r="L13" s="72">
        <v>0</v>
      </c>
      <c r="M13" s="65">
        <v>0</v>
      </c>
      <c r="N13" s="72">
        <v>0</v>
      </c>
      <c r="O13" s="65">
        <v>0</v>
      </c>
      <c r="P13" s="72">
        <v>0</v>
      </c>
      <c r="Q13" s="65">
        <v>0</v>
      </c>
      <c r="R13" s="72">
        <v>0</v>
      </c>
      <c r="S13" s="65">
        <v>0</v>
      </c>
      <c r="T13" s="72">
        <v>0</v>
      </c>
      <c r="U13" s="65">
        <v>0</v>
      </c>
      <c r="V13" s="72">
        <v>0</v>
      </c>
      <c r="W13" s="65">
        <v>0</v>
      </c>
      <c r="X13" s="72">
        <v>0</v>
      </c>
      <c r="Y13" s="65">
        <v>0</v>
      </c>
      <c r="Z13" s="72">
        <v>0</v>
      </c>
      <c r="AA13" s="65">
        <v>0</v>
      </c>
      <c r="AB13" s="72">
        <v>0</v>
      </c>
      <c r="AC13" s="65">
        <v>0</v>
      </c>
      <c r="AD13" s="72">
        <v>0</v>
      </c>
      <c r="AE13" s="65">
        <v>0</v>
      </c>
      <c r="AF13" s="72">
        <v>0</v>
      </c>
      <c r="AG13" s="65">
        <v>0</v>
      </c>
      <c r="AH13" s="72">
        <v>0</v>
      </c>
      <c r="AI13" s="65">
        <v>0</v>
      </c>
      <c r="AJ13" s="72">
        <v>0</v>
      </c>
      <c r="AK13" s="65">
        <v>0</v>
      </c>
      <c r="AL13" s="72">
        <v>0</v>
      </c>
      <c r="AM13" s="65">
        <v>0</v>
      </c>
      <c r="AN13" s="72">
        <v>0</v>
      </c>
      <c r="AO13" s="65">
        <v>0</v>
      </c>
      <c r="AP13" s="72">
        <v>0</v>
      </c>
      <c r="AQ13" s="65">
        <v>0</v>
      </c>
      <c r="AR13" s="72">
        <v>0</v>
      </c>
      <c r="AS13" s="65">
        <v>0</v>
      </c>
      <c r="AT13" s="72">
        <v>0</v>
      </c>
    </row>
    <row r="14" spans="1:46" x14ac:dyDescent="0.2">
      <c r="A14" s="6"/>
      <c r="B14" s="7" t="s">
        <v>107</v>
      </c>
      <c r="C14" s="70"/>
      <c r="D14" s="71"/>
      <c r="E14" s="65">
        <v>0</v>
      </c>
      <c r="F14" s="73">
        <v>0</v>
      </c>
      <c r="G14" s="65">
        <v>0</v>
      </c>
      <c r="H14" s="73">
        <v>0</v>
      </c>
      <c r="I14" s="65">
        <v>0</v>
      </c>
      <c r="J14" s="73">
        <v>0</v>
      </c>
      <c r="K14" s="65">
        <v>0</v>
      </c>
      <c r="L14" s="73">
        <v>0</v>
      </c>
      <c r="M14" s="65">
        <v>0</v>
      </c>
      <c r="N14" s="73">
        <v>0</v>
      </c>
      <c r="O14" s="65">
        <v>0</v>
      </c>
      <c r="P14" s="73">
        <v>0</v>
      </c>
      <c r="Q14" s="65">
        <v>0</v>
      </c>
      <c r="R14" s="73">
        <v>0</v>
      </c>
      <c r="S14" s="65">
        <v>0</v>
      </c>
      <c r="T14" s="73">
        <v>0</v>
      </c>
      <c r="U14" s="65">
        <v>0</v>
      </c>
      <c r="V14" s="73">
        <v>0</v>
      </c>
      <c r="W14" s="65">
        <v>0</v>
      </c>
      <c r="X14" s="73">
        <v>-9985175.4100000001</v>
      </c>
      <c r="Y14" s="65">
        <v>0</v>
      </c>
      <c r="Z14" s="73">
        <v>0</v>
      </c>
      <c r="AA14" s="65">
        <v>0</v>
      </c>
      <c r="AB14" s="73">
        <v>0</v>
      </c>
      <c r="AC14" s="65">
        <v>0</v>
      </c>
      <c r="AD14" s="73">
        <v>0</v>
      </c>
      <c r="AE14" s="65">
        <v>0</v>
      </c>
      <c r="AF14" s="73">
        <v>0</v>
      </c>
      <c r="AG14" s="65">
        <v>0</v>
      </c>
      <c r="AH14" s="73">
        <v>0</v>
      </c>
      <c r="AI14" s="65">
        <v>0</v>
      </c>
      <c r="AJ14" s="73">
        <v>0</v>
      </c>
      <c r="AK14" s="65">
        <v>0</v>
      </c>
      <c r="AL14" s="73">
        <v>0</v>
      </c>
      <c r="AM14" s="65">
        <v>0</v>
      </c>
      <c r="AN14" s="73">
        <v>0</v>
      </c>
      <c r="AO14" s="65">
        <v>0</v>
      </c>
      <c r="AP14" s="73">
        <v>0</v>
      </c>
      <c r="AQ14" s="65">
        <v>0</v>
      </c>
      <c r="AR14" s="73">
        <v>0</v>
      </c>
      <c r="AS14" s="65">
        <v>0</v>
      </c>
      <c r="AT14" s="73">
        <v>0</v>
      </c>
    </row>
    <row r="15" spans="1:46" ht="22.5" x14ac:dyDescent="0.2">
      <c r="A15" s="6"/>
      <c r="B15" s="9" t="s">
        <v>195</v>
      </c>
      <c r="C15" s="70"/>
      <c r="D15" s="71"/>
      <c r="E15" s="65">
        <v>0</v>
      </c>
      <c r="F15" s="72">
        <v>0</v>
      </c>
      <c r="G15" s="65">
        <v>0</v>
      </c>
      <c r="H15" s="72">
        <v>0</v>
      </c>
      <c r="I15" s="65">
        <v>0</v>
      </c>
      <c r="J15" s="72">
        <f>SUM(J16:J17)</f>
        <v>-2258139834.4500003</v>
      </c>
      <c r="K15" s="65">
        <v>0</v>
      </c>
      <c r="L15" s="72">
        <v>0</v>
      </c>
      <c r="M15" s="65">
        <v>0</v>
      </c>
      <c r="N15" s="72">
        <v>0</v>
      </c>
      <c r="O15" s="65">
        <v>0</v>
      </c>
      <c r="P15" s="72">
        <v>0</v>
      </c>
      <c r="Q15" s="65">
        <v>0</v>
      </c>
      <c r="R15" s="72">
        <v>0</v>
      </c>
      <c r="S15" s="65">
        <v>0</v>
      </c>
      <c r="T15" s="72">
        <v>0</v>
      </c>
      <c r="U15" s="65">
        <v>0</v>
      </c>
      <c r="V15" s="72">
        <v>0</v>
      </c>
      <c r="W15" s="65">
        <v>0</v>
      </c>
      <c r="X15" s="72">
        <v>0</v>
      </c>
      <c r="Y15" s="65">
        <v>0</v>
      </c>
      <c r="Z15" s="72">
        <v>0</v>
      </c>
      <c r="AA15" s="65">
        <v>0</v>
      </c>
      <c r="AB15" s="72">
        <v>0</v>
      </c>
      <c r="AC15" s="65">
        <v>0</v>
      </c>
      <c r="AD15" s="72">
        <v>0</v>
      </c>
      <c r="AE15" s="65">
        <v>0</v>
      </c>
      <c r="AF15" s="72">
        <v>0</v>
      </c>
      <c r="AG15" s="65">
        <v>0</v>
      </c>
      <c r="AH15" s="72">
        <v>0</v>
      </c>
      <c r="AI15" s="65">
        <v>0</v>
      </c>
      <c r="AJ15" s="72">
        <v>0</v>
      </c>
      <c r="AK15" s="65">
        <v>0</v>
      </c>
      <c r="AL15" s="72">
        <v>0</v>
      </c>
      <c r="AM15" s="65">
        <v>0</v>
      </c>
      <c r="AN15" s="72">
        <v>0</v>
      </c>
      <c r="AO15" s="65">
        <v>0</v>
      </c>
      <c r="AP15" s="72">
        <v>0</v>
      </c>
      <c r="AQ15" s="65">
        <v>0</v>
      </c>
      <c r="AR15" s="72">
        <v>0</v>
      </c>
      <c r="AS15" s="65">
        <v>0</v>
      </c>
      <c r="AT15" s="72">
        <v>0</v>
      </c>
    </row>
    <row r="16" spans="1:46" x14ac:dyDescent="0.2">
      <c r="A16" s="6"/>
      <c r="B16" s="7" t="s">
        <v>196</v>
      </c>
      <c r="C16" s="70"/>
      <c r="D16" s="71"/>
      <c r="E16" s="65">
        <v>0</v>
      </c>
      <c r="F16" s="73">
        <v>0</v>
      </c>
      <c r="G16" s="65">
        <v>0</v>
      </c>
      <c r="H16" s="73">
        <v>0</v>
      </c>
      <c r="I16" s="65">
        <v>0</v>
      </c>
      <c r="J16" s="73">
        <v>-2273509301.6700001</v>
      </c>
      <c r="K16" s="65">
        <v>0</v>
      </c>
      <c r="L16" s="73">
        <v>0</v>
      </c>
      <c r="M16" s="65">
        <v>0</v>
      </c>
      <c r="N16" s="73">
        <v>0</v>
      </c>
      <c r="O16" s="65">
        <v>0</v>
      </c>
      <c r="P16" s="73">
        <v>0</v>
      </c>
      <c r="Q16" s="65">
        <v>0</v>
      </c>
      <c r="R16" s="73">
        <v>0</v>
      </c>
      <c r="S16" s="65">
        <v>0</v>
      </c>
      <c r="T16" s="73">
        <v>0</v>
      </c>
      <c r="U16" s="65">
        <v>0</v>
      </c>
      <c r="V16" s="73">
        <v>0</v>
      </c>
      <c r="W16" s="65">
        <v>0</v>
      </c>
      <c r="X16" s="73">
        <v>0</v>
      </c>
      <c r="Y16" s="65">
        <v>0</v>
      </c>
      <c r="Z16" s="73">
        <v>0</v>
      </c>
      <c r="AA16" s="65">
        <v>0</v>
      </c>
      <c r="AB16" s="73">
        <v>0</v>
      </c>
      <c r="AC16" s="65">
        <v>0</v>
      </c>
      <c r="AD16" s="73">
        <v>0</v>
      </c>
      <c r="AE16" s="65">
        <v>0</v>
      </c>
      <c r="AF16" s="73">
        <v>0</v>
      </c>
      <c r="AG16" s="65">
        <v>0</v>
      </c>
      <c r="AH16" s="73">
        <v>0</v>
      </c>
      <c r="AI16" s="65">
        <v>0</v>
      </c>
      <c r="AJ16" s="73">
        <v>0</v>
      </c>
      <c r="AK16" s="65">
        <v>0</v>
      </c>
      <c r="AL16" s="73">
        <v>0</v>
      </c>
      <c r="AM16" s="65">
        <v>0</v>
      </c>
      <c r="AN16" s="73">
        <v>0</v>
      </c>
      <c r="AO16" s="65">
        <v>0</v>
      </c>
      <c r="AP16" s="73">
        <v>0</v>
      </c>
      <c r="AQ16" s="65">
        <v>0</v>
      </c>
      <c r="AR16" s="73">
        <v>0</v>
      </c>
      <c r="AS16" s="65">
        <v>0</v>
      </c>
      <c r="AT16" s="73">
        <v>0</v>
      </c>
    </row>
    <row r="17" spans="1:46" x14ac:dyDescent="0.2">
      <c r="A17" s="6"/>
      <c r="B17" s="7" t="s">
        <v>197</v>
      </c>
      <c r="C17" s="70"/>
      <c r="D17" s="71"/>
      <c r="E17" s="65">
        <v>0</v>
      </c>
      <c r="F17" s="73">
        <v>0</v>
      </c>
      <c r="G17" s="65">
        <v>0</v>
      </c>
      <c r="H17" s="73">
        <v>0</v>
      </c>
      <c r="I17" s="65">
        <v>0</v>
      </c>
      <c r="J17" s="73">
        <v>15369467.220000001</v>
      </c>
      <c r="K17" s="65">
        <v>0</v>
      </c>
      <c r="L17" s="73">
        <v>0</v>
      </c>
      <c r="M17" s="65">
        <v>0</v>
      </c>
      <c r="N17" s="73">
        <v>0</v>
      </c>
      <c r="O17" s="65">
        <v>0</v>
      </c>
      <c r="P17" s="73">
        <v>0</v>
      </c>
      <c r="Q17" s="65">
        <v>0</v>
      </c>
      <c r="R17" s="73">
        <v>0</v>
      </c>
      <c r="S17" s="65">
        <v>0</v>
      </c>
      <c r="T17" s="73">
        <v>0</v>
      </c>
      <c r="U17" s="65">
        <v>0</v>
      </c>
      <c r="V17" s="73">
        <v>0</v>
      </c>
      <c r="W17" s="65">
        <v>0</v>
      </c>
      <c r="X17" s="73">
        <v>0</v>
      </c>
      <c r="Y17" s="65">
        <v>0</v>
      </c>
      <c r="Z17" s="73">
        <v>0</v>
      </c>
      <c r="AA17" s="65">
        <v>0</v>
      </c>
      <c r="AB17" s="73">
        <v>0</v>
      </c>
      <c r="AC17" s="65">
        <v>0</v>
      </c>
      <c r="AD17" s="73">
        <v>0</v>
      </c>
      <c r="AE17" s="65">
        <v>0</v>
      </c>
      <c r="AF17" s="73">
        <v>0</v>
      </c>
      <c r="AG17" s="65">
        <v>0</v>
      </c>
      <c r="AH17" s="73">
        <v>0</v>
      </c>
      <c r="AI17" s="65">
        <v>0</v>
      </c>
      <c r="AJ17" s="73">
        <v>0</v>
      </c>
      <c r="AK17" s="65">
        <v>0</v>
      </c>
      <c r="AL17" s="73">
        <v>0</v>
      </c>
      <c r="AM17" s="65">
        <v>0</v>
      </c>
      <c r="AN17" s="73">
        <v>0</v>
      </c>
      <c r="AO17" s="65">
        <v>0</v>
      </c>
      <c r="AP17" s="73">
        <v>0</v>
      </c>
      <c r="AQ17" s="65">
        <v>0</v>
      </c>
      <c r="AR17" s="73">
        <v>0</v>
      </c>
      <c r="AS17" s="65">
        <v>0</v>
      </c>
      <c r="AT17" s="73">
        <v>0</v>
      </c>
    </row>
    <row r="18" spans="1:46" x14ac:dyDescent="0.2">
      <c r="A18" s="25">
        <v>900003</v>
      </c>
      <c r="B18" s="17" t="s">
        <v>191</v>
      </c>
      <c r="C18" s="59">
        <f>SUM(E18+G18+I18+K18+M18+O18+Q18+S18+U18+W18+Y18+AA18+AC18+AE18+AG18+AI18+AK18+AM18+AO18+AQ18+AS18)</f>
        <v>7707677467.3099995</v>
      </c>
      <c r="D18" s="68">
        <f t="shared" si="0"/>
        <v>1550092343.6400006</v>
      </c>
      <c r="E18" s="61">
        <f>+E5</f>
        <v>79700086</v>
      </c>
      <c r="F18" s="62">
        <f>+F9</f>
        <v>2593503.8900000006</v>
      </c>
      <c r="G18" s="61">
        <f>+G5</f>
        <v>216450</v>
      </c>
      <c r="H18" s="62">
        <f>+H9</f>
        <v>7085526.7699999996</v>
      </c>
      <c r="I18" s="61">
        <f>+I5</f>
        <v>7283841850.5599995</v>
      </c>
      <c r="J18" s="62">
        <f>+J9+J15</f>
        <v>1082802192.96</v>
      </c>
      <c r="K18" s="61">
        <f>+K5</f>
        <v>23562854.260000002</v>
      </c>
      <c r="L18" s="62">
        <f>+L9</f>
        <v>0</v>
      </c>
      <c r="M18" s="61">
        <f>+M5</f>
        <v>37270780.370000005</v>
      </c>
      <c r="N18" s="62">
        <f>+N9</f>
        <v>56161418.420000002</v>
      </c>
      <c r="O18" s="61">
        <f>+O5</f>
        <v>0</v>
      </c>
      <c r="P18" s="62">
        <f>+P9</f>
        <v>849010.91</v>
      </c>
      <c r="Q18" s="61">
        <f>+Q5</f>
        <v>42480337.960000001</v>
      </c>
      <c r="R18" s="62">
        <f>+R9</f>
        <v>60090062.230000004</v>
      </c>
      <c r="S18" s="61">
        <f>+S5</f>
        <v>0</v>
      </c>
      <c r="T18" s="62">
        <f>+T9</f>
        <v>3812987.9800000042</v>
      </c>
      <c r="U18" s="61">
        <f>+U5</f>
        <v>0</v>
      </c>
      <c r="V18" s="62">
        <f>+V9</f>
        <v>532928.54999999981</v>
      </c>
      <c r="W18" s="61">
        <f>+W5</f>
        <v>167958731.94999999</v>
      </c>
      <c r="X18" s="62">
        <f>+X9+X4</f>
        <v>44203441.230000004</v>
      </c>
      <c r="Y18" s="61">
        <f>+Y5</f>
        <v>0</v>
      </c>
      <c r="Z18" s="62">
        <f>+Z9</f>
        <v>2752509.84</v>
      </c>
      <c r="AA18" s="61">
        <f>+AA5</f>
        <v>-2882173.46</v>
      </c>
      <c r="AB18" s="62">
        <f>+AB9</f>
        <v>3595646.7</v>
      </c>
      <c r="AC18" s="61">
        <f>+AC5</f>
        <v>0</v>
      </c>
      <c r="AD18" s="62">
        <f>+AD9+AD4</f>
        <v>32405483.199999999</v>
      </c>
      <c r="AE18" s="61">
        <f>+AE5</f>
        <v>0</v>
      </c>
      <c r="AF18" s="62">
        <f>+AF9</f>
        <v>698131.09999999404</v>
      </c>
      <c r="AG18" s="61">
        <f>+AG5</f>
        <v>-812661.85</v>
      </c>
      <c r="AH18" s="62">
        <f>+AH9</f>
        <v>-232947.34</v>
      </c>
      <c r="AI18" s="61">
        <f>+AI5</f>
        <v>0</v>
      </c>
      <c r="AJ18" s="62">
        <f>+AJ9</f>
        <v>3609731.9499999955</v>
      </c>
      <c r="AK18" s="61">
        <f>+AK5</f>
        <v>32335104.260000002</v>
      </c>
      <c r="AL18" s="62">
        <f>+AL9</f>
        <v>20349127.210000001</v>
      </c>
      <c r="AM18" s="61">
        <f>+AM5</f>
        <v>44006107.259999998</v>
      </c>
      <c r="AN18" s="62">
        <f>+AN9</f>
        <v>223206261.18000001</v>
      </c>
      <c r="AO18" s="61">
        <f>+AO5</f>
        <v>0</v>
      </c>
      <c r="AP18" s="62">
        <f>+AP9</f>
        <v>9099238.7000000011</v>
      </c>
      <c r="AQ18" s="61">
        <f>+AQ5</f>
        <v>0</v>
      </c>
      <c r="AR18" s="62">
        <f>+AR9</f>
        <v>512142.76</v>
      </c>
      <c r="AS18" s="61">
        <f>+AS5</f>
        <v>0</v>
      </c>
      <c r="AT18" s="62">
        <f>+AT9</f>
        <v>-4034054.5999999996</v>
      </c>
    </row>
    <row r="19" spans="1:46" x14ac:dyDescent="0.2">
      <c r="A19" s="25"/>
      <c r="B19" s="17"/>
      <c r="C19" s="59"/>
      <c r="D19" s="68"/>
      <c r="E19" s="61"/>
      <c r="F19" s="62"/>
      <c r="G19" s="61"/>
      <c r="H19" s="62"/>
      <c r="I19" s="61"/>
      <c r="J19" s="62"/>
      <c r="K19" s="61"/>
      <c r="L19" s="62"/>
      <c r="M19" s="61"/>
      <c r="N19" s="62"/>
      <c r="O19" s="61"/>
      <c r="P19" s="62"/>
      <c r="Q19" s="61"/>
      <c r="R19" s="62"/>
      <c r="S19" s="61"/>
      <c r="T19" s="62"/>
      <c r="U19" s="61"/>
      <c r="V19" s="62"/>
      <c r="W19" s="61"/>
      <c r="X19" s="62"/>
      <c r="Y19" s="61"/>
      <c r="Z19" s="62"/>
      <c r="AA19" s="61"/>
      <c r="AB19" s="62"/>
      <c r="AC19" s="61"/>
      <c r="AD19" s="62"/>
      <c r="AE19" s="61"/>
      <c r="AF19" s="62"/>
      <c r="AG19" s="61"/>
      <c r="AH19" s="62"/>
      <c r="AI19" s="61"/>
      <c r="AJ19" s="62"/>
      <c r="AK19" s="61"/>
      <c r="AL19" s="62"/>
      <c r="AM19" s="61"/>
      <c r="AN19" s="62"/>
      <c r="AO19" s="61"/>
      <c r="AP19" s="62"/>
      <c r="AQ19" s="61"/>
      <c r="AR19" s="62"/>
      <c r="AS19" s="61"/>
      <c r="AT19" s="62"/>
    </row>
    <row r="20" spans="1:46" x14ac:dyDescent="0.2">
      <c r="A20" s="25">
        <v>900004</v>
      </c>
      <c r="B20" s="17" t="s">
        <v>192</v>
      </c>
      <c r="C20" s="59">
        <f>SUM(E20+G20+I20+K20+M20+O20+Q20+S20+U20+W20+Y20+AA20+AC20+AE20+AG20+AI20+AK20+AM20+AO20+AQ20+AS20)</f>
        <v>705691358.6099999</v>
      </c>
      <c r="D20" s="60"/>
      <c r="E20" s="61">
        <f>SUM(E21:E23)</f>
        <v>0</v>
      </c>
      <c r="F20" s="62">
        <v>0</v>
      </c>
      <c r="G20" s="61">
        <f t="shared" ref="G20:AP20" si="1">SUM(G21:G23)</f>
        <v>0</v>
      </c>
      <c r="H20" s="69">
        <f t="shared" si="1"/>
        <v>0</v>
      </c>
      <c r="I20" s="61">
        <f t="shared" si="1"/>
        <v>250580466.11000001</v>
      </c>
      <c r="J20" s="69">
        <f t="shared" si="1"/>
        <v>0</v>
      </c>
      <c r="K20" s="61">
        <f t="shared" si="1"/>
        <v>0</v>
      </c>
      <c r="L20" s="69">
        <f t="shared" si="1"/>
        <v>0</v>
      </c>
      <c r="M20" s="61">
        <f t="shared" si="1"/>
        <v>0</v>
      </c>
      <c r="N20" s="69">
        <f t="shared" si="1"/>
        <v>-1544659.2699999996</v>
      </c>
      <c r="O20" s="61">
        <f t="shared" si="1"/>
        <v>0</v>
      </c>
      <c r="P20" s="69">
        <f t="shared" si="1"/>
        <v>0</v>
      </c>
      <c r="Q20" s="61">
        <f t="shared" si="1"/>
        <v>0</v>
      </c>
      <c r="R20" s="69">
        <f t="shared" si="1"/>
        <v>0</v>
      </c>
      <c r="S20" s="61">
        <f t="shared" si="1"/>
        <v>1452349.19</v>
      </c>
      <c r="T20" s="69">
        <f t="shared" si="1"/>
        <v>0</v>
      </c>
      <c r="U20" s="61">
        <f t="shared" si="1"/>
        <v>5918104.5</v>
      </c>
      <c r="V20" s="69"/>
      <c r="W20" s="61">
        <f t="shared" si="1"/>
        <v>129900</v>
      </c>
      <c r="X20" s="69">
        <f t="shared" si="1"/>
        <v>0</v>
      </c>
      <c r="Y20" s="61">
        <f t="shared" si="1"/>
        <v>93950</v>
      </c>
      <c r="Z20" s="69">
        <f t="shared" si="1"/>
        <v>0</v>
      </c>
      <c r="AA20" s="61">
        <f t="shared" si="1"/>
        <v>0</v>
      </c>
      <c r="AB20" s="69">
        <f t="shared" si="1"/>
        <v>0</v>
      </c>
      <c r="AC20" s="61">
        <f t="shared" si="1"/>
        <v>293460609.96999997</v>
      </c>
      <c r="AD20" s="69">
        <f t="shared" si="1"/>
        <v>0</v>
      </c>
      <c r="AE20" s="61">
        <f t="shared" si="1"/>
        <v>19972929.789999999</v>
      </c>
      <c r="AF20" s="69">
        <f t="shared" si="1"/>
        <v>0</v>
      </c>
      <c r="AG20" s="61">
        <f t="shared" si="1"/>
        <v>109083049.05000001</v>
      </c>
      <c r="AH20" s="69">
        <f t="shared" si="1"/>
        <v>0</v>
      </c>
      <c r="AI20" s="61">
        <f t="shared" si="1"/>
        <v>0</v>
      </c>
      <c r="AJ20" s="69">
        <f t="shared" si="1"/>
        <v>0</v>
      </c>
      <c r="AK20" s="61">
        <f t="shared" si="1"/>
        <v>0</v>
      </c>
      <c r="AL20" s="69">
        <f t="shared" si="1"/>
        <v>0</v>
      </c>
      <c r="AM20" s="61">
        <f t="shared" si="1"/>
        <v>0</v>
      </c>
      <c r="AN20" s="69">
        <f t="shared" si="1"/>
        <v>0</v>
      </c>
      <c r="AO20" s="61">
        <f t="shared" si="1"/>
        <v>0</v>
      </c>
      <c r="AP20" s="69">
        <f t="shared" si="1"/>
        <v>0</v>
      </c>
      <c r="AQ20" s="61">
        <f>SUM(AQ21:AQ23)</f>
        <v>0</v>
      </c>
      <c r="AR20" s="69">
        <f>SUM(AR21:AR23)</f>
        <v>0</v>
      </c>
      <c r="AS20" s="61">
        <f>SUM(AS21:AS23)</f>
        <v>25000000</v>
      </c>
      <c r="AT20" s="69">
        <f>SUM(AT21:AT23)</f>
        <v>0</v>
      </c>
    </row>
    <row r="21" spans="1:46" x14ac:dyDescent="0.2">
      <c r="A21" s="6">
        <v>3110</v>
      </c>
      <c r="B21" s="7" t="s">
        <v>137</v>
      </c>
      <c r="C21" s="63">
        <f>SUM(E21+G21+I21+K21+M21+O21+Q21+S21+U21+W21+Y21+AA21+AC21+AE21+AG21+AI21+AK21+AM21+AO21+AQ21+AS21)</f>
        <v>219774937.75000003</v>
      </c>
      <c r="D21" s="64"/>
      <c r="E21" s="65">
        <v>0</v>
      </c>
      <c r="F21" s="66">
        <v>0</v>
      </c>
      <c r="G21" s="65">
        <v>0</v>
      </c>
      <c r="H21" s="66">
        <v>0</v>
      </c>
      <c r="I21" s="65">
        <v>77427197.040000007</v>
      </c>
      <c r="J21" s="72">
        <v>0</v>
      </c>
      <c r="K21" s="65">
        <v>0</v>
      </c>
      <c r="L21" s="72">
        <v>0</v>
      </c>
      <c r="M21" s="65">
        <v>0</v>
      </c>
      <c r="N21" s="72">
        <v>0</v>
      </c>
      <c r="O21" s="65">
        <v>0</v>
      </c>
      <c r="P21" s="72">
        <v>0</v>
      </c>
      <c r="Q21" s="65">
        <v>0</v>
      </c>
      <c r="R21" s="72">
        <v>0</v>
      </c>
      <c r="S21" s="65">
        <v>1452349.19</v>
      </c>
      <c r="T21" s="72">
        <v>0</v>
      </c>
      <c r="U21" s="65">
        <v>5894104.5</v>
      </c>
      <c r="V21" s="72">
        <v>0</v>
      </c>
      <c r="W21" s="65">
        <v>0</v>
      </c>
      <c r="X21" s="72">
        <v>0</v>
      </c>
      <c r="Y21" s="65">
        <v>93950</v>
      </c>
      <c r="Z21" s="72">
        <v>0</v>
      </c>
      <c r="AA21" s="65">
        <v>0</v>
      </c>
      <c r="AB21" s="72">
        <v>0</v>
      </c>
      <c r="AC21" s="65">
        <v>171071619.38999999</v>
      </c>
      <c r="AD21" s="72">
        <v>0</v>
      </c>
      <c r="AE21" s="65">
        <v>19972929.789999999</v>
      </c>
      <c r="AF21" s="72">
        <v>0</v>
      </c>
      <c r="AG21" s="65">
        <v>-81137212.159999996</v>
      </c>
      <c r="AH21" s="72">
        <v>0</v>
      </c>
      <c r="AI21" s="65">
        <v>0</v>
      </c>
      <c r="AJ21" s="72">
        <v>0</v>
      </c>
      <c r="AK21" s="65">
        <v>0</v>
      </c>
      <c r="AL21" s="72">
        <v>0</v>
      </c>
      <c r="AM21" s="65">
        <v>0</v>
      </c>
      <c r="AN21" s="72">
        <v>0</v>
      </c>
      <c r="AO21" s="65">
        <v>0</v>
      </c>
      <c r="AP21" s="72">
        <v>0</v>
      </c>
      <c r="AQ21" s="65">
        <v>0</v>
      </c>
      <c r="AR21" s="72">
        <v>0</v>
      </c>
      <c r="AS21" s="65">
        <v>25000000</v>
      </c>
      <c r="AT21" s="72">
        <v>0</v>
      </c>
    </row>
    <row r="22" spans="1:46" x14ac:dyDescent="0.2">
      <c r="A22" s="6">
        <v>3120</v>
      </c>
      <c r="B22" s="7" t="s">
        <v>138</v>
      </c>
      <c r="C22" s="63">
        <f>SUM(E22+G22+I22+K22+M22+O22+Q22+S22+U22+W22+Y22+AA22+AC22+AE22+AG22+AI22+AK22+AM22+AO22+AQ22+AS22)</f>
        <v>258005196.79999998</v>
      </c>
      <c r="D22" s="64"/>
      <c r="E22" s="65">
        <v>0</v>
      </c>
      <c r="F22" s="66">
        <v>0</v>
      </c>
      <c r="G22" s="65">
        <v>0</v>
      </c>
      <c r="H22" s="66">
        <v>0</v>
      </c>
      <c r="I22" s="65">
        <v>173153269.06999999</v>
      </c>
      <c r="J22" s="72">
        <v>0</v>
      </c>
      <c r="K22" s="65">
        <v>0</v>
      </c>
      <c r="L22" s="72">
        <v>0</v>
      </c>
      <c r="M22" s="65">
        <v>0</v>
      </c>
      <c r="N22" s="72">
        <v>0</v>
      </c>
      <c r="O22" s="65">
        <v>0</v>
      </c>
      <c r="P22" s="72">
        <v>0</v>
      </c>
      <c r="Q22" s="65">
        <v>0</v>
      </c>
      <c r="R22" s="72">
        <v>0</v>
      </c>
      <c r="S22" s="65">
        <v>0</v>
      </c>
      <c r="T22" s="72">
        <v>0</v>
      </c>
      <c r="U22" s="65">
        <v>24000</v>
      </c>
      <c r="V22" s="72">
        <v>0</v>
      </c>
      <c r="W22" s="65">
        <v>129900</v>
      </c>
      <c r="X22" s="72">
        <v>0</v>
      </c>
      <c r="Y22" s="65">
        <v>0</v>
      </c>
      <c r="Z22" s="72">
        <v>0</v>
      </c>
      <c r="AA22" s="65">
        <v>0</v>
      </c>
      <c r="AB22" s="72">
        <v>0</v>
      </c>
      <c r="AC22" s="65">
        <v>77474848.579999998</v>
      </c>
      <c r="AD22" s="72"/>
      <c r="AE22" s="65">
        <v>0</v>
      </c>
      <c r="AF22" s="72">
        <v>0</v>
      </c>
      <c r="AG22" s="65">
        <v>7223179.1500000004</v>
      </c>
      <c r="AH22" s="72">
        <v>0</v>
      </c>
      <c r="AI22" s="65">
        <v>0</v>
      </c>
      <c r="AJ22" s="72">
        <v>0</v>
      </c>
      <c r="AK22" s="65">
        <v>0</v>
      </c>
      <c r="AL22" s="72">
        <v>0</v>
      </c>
      <c r="AM22" s="65">
        <v>0</v>
      </c>
      <c r="AN22" s="72">
        <v>0</v>
      </c>
      <c r="AO22" s="65">
        <v>0</v>
      </c>
      <c r="AP22" s="72">
        <v>0</v>
      </c>
      <c r="AQ22" s="65">
        <v>0</v>
      </c>
      <c r="AR22" s="72">
        <v>0</v>
      </c>
      <c r="AS22" s="65">
        <v>0</v>
      </c>
      <c r="AT22" s="72">
        <v>0</v>
      </c>
    </row>
    <row r="23" spans="1:46" x14ac:dyDescent="0.2">
      <c r="A23" s="6">
        <v>3130</v>
      </c>
      <c r="B23" s="7" t="s">
        <v>139</v>
      </c>
      <c r="C23" s="63">
        <f>SUM(E23+G23+I23+K23+M23+O23+Q23+S23+U23+W23+Y23+AA23+AC23+AE23+AG23+AI23+AK23+AM23+AO23+AQ23+AS23)</f>
        <v>227911224.06</v>
      </c>
      <c r="D23" s="64"/>
      <c r="E23" s="65">
        <v>0</v>
      </c>
      <c r="F23" s="66">
        <v>0</v>
      </c>
      <c r="G23" s="65">
        <v>0</v>
      </c>
      <c r="H23" s="66">
        <v>0</v>
      </c>
      <c r="I23" s="65">
        <v>0</v>
      </c>
      <c r="J23" s="66">
        <v>0</v>
      </c>
      <c r="K23" s="65">
        <v>0</v>
      </c>
      <c r="L23" s="72">
        <v>0</v>
      </c>
      <c r="M23" s="65">
        <v>0</v>
      </c>
      <c r="N23" s="72">
        <v>-1544659.2699999996</v>
      </c>
      <c r="O23" s="65">
        <v>0</v>
      </c>
      <c r="P23" s="72">
        <v>0</v>
      </c>
      <c r="Q23" s="65">
        <v>0</v>
      </c>
      <c r="R23" s="72">
        <v>0</v>
      </c>
      <c r="S23" s="65">
        <v>0</v>
      </c>
      <c r="T23" s="72">
        <v>0</v>
      </c>
      <c r="U23" s="65">
        <v>0</v>
      </c>
      <c r="V23" s="72">
        <v>0</v>
      </c>
      <c r="W23" s="65">
        <v>0</v>
      </c>
      <c r="X23" s="72">
        <v>0</v>
      </c>
      <c r="Y23" s="65">
        <v>0</v>
      </c>
      <c r="Z23" s="72">
        <v>0</v>
      </c>
      <c r="AA23" s="65">
        <v>0</v>
      </c>
      <c r="AB23" s="72">
        <v>0</v>
      </c>
      <c r="AC23" s="65">
        <v>44914142</v>
      </c>
      <c r="AD23" s="72">
        <v>0</v>
      </c>
      <c r="AE23" s="65">
        <v>0</v>
      </c>
      <c r="AF23" s="72">
        <v>0</v>
      </c>
      <c r="AG23" s="65">
        <v>182997082.06</v>
      </c>
      <c r="AH23" s="72">
        <v>0</v>
      </c>
      <c r="AI23" s="65">
        <v>0</v>
      </c>
      <c r="AJ23" s="72">
        <v>0</v>
      </c>
      <c r="AK23" s="65">
        <v>0</v>
      </c>
      <c r="AL23" s="72">
        <v>0</v>
      </c>
      <c r="AM23" s="65">
        <v>0</v>
      </c>
      <c r="AN23" s="72">
        <v>0</v>
      </c>
      <c r="AO23" s="65">
        <v>0</v>
      </c>
      <c r="AP23" s="72">
        <v>0</v>
      </c>
      <c r="AQ23" s="65">
        <v>0</v>
      </c>
      <c r="AR23" s="72">
        <v>0</v>
      </c>
      <c r="AS23" s="65">
        <v>0</v>
      </c>
      <c r="AT23" s="72">
        <v>0</v>
      </c>
    </row>
    <row r="24" spans="1:46" x14ac:dyDescent="0.2">
      <c r="A24" s="25">
        <v>900005</v>
      </c>
      <c r="B24" s="17" t="s">
        <v>193</v>
      </c>
      <c r="C24" s="67"/>
      <c r="D24" s="68">
        <f t="shared" ref="D24:D30" si="2">SUM(F24+H24+J24+L24+N24+P24+R24+T24+V24+X24+Z24+AB24+AD24+AF24+AH24+AJ24+AL24+AN24+AP24+AR24+AT24)</f>
        <v>914055692.06999993</v>
      </c>
      <c r="E24" s="65">
        <v>0</v>
      </c>
      <c r="F24" s="69">
        <f t="shared" ref="F24:W24" si="3">SUM(F25:F28)</f>
        <v>3863713.0100000054</v>
      </c>
      <c r="G24" s="61">
        <f t="shared" si="3"/>
        <v>0</v>
      </c>
      <c r="H24" s="69">
        <f t="shared" si="3"/>
        <v>-1068919.97</v>
      </c>
      <c r="I24" s="61">
        <f t="shared" si="3"/>
        <v>0</v>
      </c>
      <c r="J24" s="69">
        <f t="shared" si="3"/>
        <v>405560857.5999999</v>
      </c>
      <c r="K24" s="61">
        <f t="shared" si="3"/>
        <v>0</v>
      </c>
      <c r="L24" s="69">
        <f t="shared" si="3"/>
        <v>-276714.32</v>
      </c>
      <c r="M24" s="61">
        <f t="shared" si="3"/>
        <v>0</v>
      </c>
      <c r="N24" s="69">
        <f t="shared" si="3"/>
        <v>16415019.430000007</v>
      </c>
      <c r="O24" s="61">
        <f t="shared" si="3"/>
        <v>0</v>
      </c>
      <c r="P24" s="69">
        <f t="shared" si="3"/>
        <v>0</v>
      </c>
      <c r="Q24" s="61">
        <f t="shared" si="3"/>
        <v>0</v>
      </c>
      <c r="R24" s="69">
        <f t="shared" si="3"/>
        <v>18557999.670000002</v>
      </c>
      <c r="S24" s="61">
        <f t="shared" si="3"/>
        <v>8938981.0600000005</v>
      </c>
      <c r="T24" s="69">
        <f t="shared" si="3"/>
        <v>0</v>
      </c>
      <c r="U24" s="61">
        <f t="shared" si="3"/>
        <v>0</v>
      </c>
      <c r="V24" s="69">
        <f t="shared" si="3"/>
        <v>1838497.07</v>
      </c>
      <c r="W24" s="61">
        <f t="shared" si="3"/>
        <v>0</v>
      </c>
      <c r="X24" s="69">
        <f>SUM(X25:X29)</f>
        <v>7637463.6400000006</v>
      </c>
      <c r="Y24" s="61">
        <f t="shared" ref="Y24:AP24" si="4">SUM(Y25:Y28)</f>
        <v>0</v>
      </c>
      <c r="Z24" s="69">
        <f t="shared" si="4"/>
        <v>19866472.300000001</v>
      </c>
      <c r="AA24" s="61">
        <f t="shared" si="4"/>
        <v>0</v>
      </c>
      <c r="AB24" s="69">
        <f t="shared" si="4"/>
        <v>15115202.800000001</v>
      </c>
      <c r="AC24" s="61">
        <f t="shared" si="4"/>
        <v>0</v>
      </c>
      <c r="AD24" s="69">
        <f>SUM(AD25:AD29)</f>
        <v>138042621.86000001</v>
      </c>
      <c r="AE24" s="61">
        <f t="shared" si="4"/>
        <v>14643336.810000001</v>
      </c>
      <c r="AF24" s="69">
        <f t="shared" si="4"/>
        <v>207588.18</v>
      </c>
      <c r="AG24" s="61">
        <f t="shared" si="4"/>
        <v>0</v>
      </c>
      <c r="AH24" s="69">
        <f t="shared" si="4"/>
        <v>-49488851.020000003</v>
      </c>
      <c r="AI24" s="61">
        <f t="shared" si="4"/>
        <v>0</v>
      </c>
      <c r="AJ24" s="69">
        <f t="shared" si="4"/>
        <v>103194790.36</v>
      </c>
      <c r="AK24" s="61">
        <f t="shared" si="4"/>
        <v>0</v>
      </c>
      <c r="AL24" s="69">
        <f t="shared" si="4"/>
        <v>4873254.43</v>
      </c>
      <c r="AM24" s="61">
        <f t="shared" si="4"/>
        <v>0</v>
      </c>
      <c r="AN24" s="69">
        <f t="shared" si="4"/>
        <v>227988779.55000001</v>
      </c>
      <c r="AO24" s="61">
        <f t="shared" si="4"/>
        <v>9259238.7200000007</v>
      </c>
      <c r="AP24" s="69">
        <f t="shared" si="4"/>
        <v>-160000.01999999999</v>
      </c>
      <c r="AQ24" s="61">
        <f>SUM(AQ25:AQ28)</f>
        <v>0</v>
      </c>
      <c r="AR24" s="69">
        <f>SUM(AR25:AR28)</f>
        <v>1558261.9</v>
      </c>
      <c r="AS24" s="61">
        <f>SUM(AS25:AS28)</f>
        <v>0</v>
      </c>
      <c r="AT24" s="69">
        <f>SUM(AT25:AT28)</f>
        <v>329655.59999999998</v>
      </c>
    </row>
    <row r="25" spans="1:46" x14ac:dyDescent="0.2">
      <c r="A25" s="6">
        <v>3210</v>
      </c>
      <c r="B25" s="7" t="s">
        <v>50</v>
      </c>
      <c r="C25" s="70"/>
      <c r="D25" s="71">
        <f t="shared" si="2"/>
        <v>882794545.74000013</v>
      </c>
      <c r="E25" s="65"/>
      <c r="F25" s="72">
        <v>3863713.0100000054</v>
      </c>
      <c r="G25" s="65">
        <v>0</v>
      </c>
      <c r="H25" s="73">
        <v>-1035345.4</v>
      </c>
      <c r="I25" s="65"/>
      <c r="J25" s="72">
        <v>754169046.07000005</v>
      </c>
      <c r="K25" s="65">
        <v>0</v>
      </c>
      <c r="L25" s="72">
        <v>-679860.03</v>
      </c>
      <c r="M25" s="65">
        <v>0</v>
      </c>
      <c r="N25" s="72">
        <v>16420367.930000007</v>
      </c>
      <c r="O25" s="65">
        <v>0</v>
      </c>
      <c r="P25" s="72"/>
      <c r="Q25" s="65">
        <v>0</v>
      </c>
      <c r="R25" s="72">
        <v>18557999.670000002</v>
      </c>
      <c r="S25" s="65">
        <v>0</v>
      </c>
      <c r="T25" s="72"/>
      <c r="U25" s="65">
        <v>0</v>
      </c>
      <c r="V25" s="72"/>
      <c r="W25" s="65">
        <v>0</v>
      </c>
      <c r="X25" s="106">
        <v>7600389.4800000004</v>
      </c>
      <c r="Y25" s="65">
        <v>0</v>
      </c>
      <c r="Z25" s="72">
        <v>457862.45</v>
      </c>
      <c r="AA25" s="65">
        <v>0</v>
      </c>
      <c r="AB25" s="72"/>
      <c r="AC25" s="65">
        <v>0</v>
      </c>
      <c r="AD25" s="72"/>
      <c r="AE25" s="65">
        <v>0</v>
      </c>
      <c r="AF25" s="72"/>
      <c r="AG25" s="65">
        <v>0</v>
      </c>
      <c r="AH25" s="72"/>
      <c r="AI25" s="65">
        <v>0</v>
      </c>
      <c r="AJ25" s="72">
        <v>431275.36</v>
      </c>
      <c r="AK25" s="65">
        <v>0</v>
      </c>
      <c r="AL25" s="72">
        <v>6461692.5599999996</v>
      </c>
      <c r="AM25" s="65">
        <v>0</v>
      </c>
      <c r="AN25" s="72">
        <v>74659487.140000001</v>
      </c>
      <c r="AO25" s="65"/>
      <c r="AP25" s="72"/>
      <c r="AQ25" s="65"/>
      <c r="AR25" s="72">
        <v>1558261.9</v>
      </c>
      <c r="AS25" s="65"/>
      <c r="AT25" s="72">
        <v>329655.59999999998</v>
      </c>
    </row>
    <row r="26" spans="1:46" x14ac:dyDescent="0.2">
      <c r="A26" s="6">
        <v>3220</v>
      </c>
      <c r="B26" s="7" t="s">
        <v>140</v>
      </c>
      <c r="C26" s="70"/>
      <c r="D26" s="71">
        <f t="shared" si="2"/>
        <v>45954652.319999911</v>
      </c>
      <c r="E26" s="65">
        <v>0</v>
      </c>
      <c r="F26" s="66">
        <v>0</v>
      </c>
      <c r="G26" s="65">
        <v>0</v>
      </c>
      <c r="H26" s="73">
        <v>-33574.57</v>
      </c>
      <c r="I26" s="65">
        <v>0</v>
      </c>
      <c r="J26" s="72">
        <v>-351990010.48000014</v>
      </c>
      <c r="K26" s="65">
        <v>0</v>
      </c>
      <c r="L26" s="72">
        <v>403145.71</v>
      </c>
      <c r="M26" s="65">
        <v>0</v>
      </c>
      <c r="N26" s="72">
        <v>-5348.5</v>
      </c>
      <c r="O26" s="65">
        <v>0</v>
      </c>
      <c r="P26" s="72">
        <v>0</v>
      </c>
      <c r="Q26" s="65">
        <v>0</v>
      </c>
      <c r="R26" s="72"/>
      <c r="S26" s="65">
        <v>8938981.0600000005</v>
      </c>
      <c r="T26" s="72">
        <v>0</v>
      </c>
      <c r="U26" s="65">
        <v>0</v>
      </c>
      <c r="V26" s="72">
        <v>1838497.07</v>
      </c>
      <c r="W26" s="65">
        <v>0</v>
      </c>
      <c r="X26" s="72">
        <v>37074.160000000003</v>
      </c>
      <c r="Y26" s="65">
        <v>0</v>
      </c>
      <c r="Z26" s="72">
        <v>19408609.850000001</v>
      </c>
      <c r="AA26" s="65">
        <v>0</v>
      </c>
      <c r="AB26" s="72">
        <v>15115202.800000001</v>
      </c>
      <c r="AC26" s="65">
        <v>0</v>
      </c>
      <c r="AD26" s="72">
        <v>156117949.86000001</v>
      </c>
      <c r="AE26" s="65">
        <v>14643336.810000001</v>
      </c>
      <c r="AF26" s="72">
        <v>207588.18</v>
      </c>
      <c r="AG26" s="65">
        <v>0</v>
      </c>
      <c r="AH26" s="72">
        <v>-49488851.020000003</v>
      </c>
      <c r="AI26" s="65">
        <v>0</v>
      </c>
      <c r="AJ26" s="72">
        <v>102763515</v>
      </c>
      <c r="AK26" s="65">
        <v>0</v>
      </c>
      <c r="AL26" s="72">
        <v>-1588438.13</v>
      </c>
      <c r="AM26" s="65">
        <v>0</v>
      </c>
      <c r="AN26" s="72">
        <v>153329292.41</v>
      </c>
      <c r="AO26" s="65">
        <v>9259238.7200000007</v>
      </c>
      <c r="AP26" s="72">
        <v>-160000.01999999999</v>
      </c>
      <c r="AQ26" s="65">
        <v>0</v>
      </c>
      <c r="AR26" s="72">
        <v>0</v>
      </c>
      <c r="AS26" s="65">
        <v>0</v>
      </c>
      <c r="AT26" s="72">
        <v>0</v>
      </c>
    </row>
    <row r="27" spans="1:46" x14ac:dyDescent="0.2">
      <c r="A27" s="6">
        <v>3230</v>
      </c>
      <c r="B27" s="7" t="s">
        <v>141</v>
      </c>
      <c r="C27" s="70"/>
      <c r="D27" s="71">
        <f t="shared" si="2"/>
        <v>3381822.01</v>
      </c>
      <c r="E27" s="65">
        <v>0</v>
      </c>
      <c r="F27" s="66">
        <v>0</v>
      </c>
      <c r="G27" s="65">
        <v>0</v>
      </c>
      <c r="H27" s="66">
        <v>0</v>
      </c>
      <c r="I27" s="65">
        <v>0</v>
      </c>
      <c r="J27" s="66">
        <v>3381822.01</v>
      </c>
      <c r="K27" s="65">
        <v>0</v>
      </c>
      <c r="L27" s="72">
        <v>0</v>
      </c>
      <c r="M27" s="65">
        <v>0</v>
      </c>
      <c r="N27" s="72">
        <v>0</v>
      </c>
      <c r="O27" s="65">
        <v>0</v>
      </c>
      <c r="P27" s="72">
        <v>0</v>
      </c>
      <c r="Q27" s="65">
        <v>0</v>
      </c>
      <c r="R27" s="72">
        <v>0</v>
      </c>
      <c r="S27" s="65">
        <v>0</v>
      </c>
      <c r="T27" s="72">
        <v>0</v>
      </c>
      <c r="U27" s="65">
        <v>0</v>
      </c>
      <c r="V27" s="72">
        <v>0</v>
      </c>
      <c r="W27" s="65">
        <v>0</v>
      </c>
      <c r="X27" s="72">
        <v>0</v>
      </c>
      <c r="Y27" s="65">
        <v>0</v>
      </c>
      <c r="Z27" s="72">
        <v>0</v>
      </c>
      <c r="AA27" s="65">
        <v>0</v>
      </c>
      <c r="AB27" s="72">
        <v>0</v>
      </c>
      <c r="AC27" s="65">
        <v>0</v>
      </c>
      <c r="AD27" s="72">
        <v>0</v>
      </c>
      <c r="AE27" s="65">
        <v>0</v>
      </c>
      <c r="AF27" s="72">
        <v>0</v>
      </c>
      <c r="AG27" s="65">
        <v>0</v>
      </c>
      <c r="AH27" s="72">
        <v>0</v>
      </c>
      <c r="AI27" s="65">
        <v>0</v>
      </c>
      <c r="AJ27" s="72">
        <v>0</v>
      </c>
      <c r="AK27" s="65">
        <v>0</v>
      </c>
      <c r="AL27" s="72">
        <v>0</v>
      </c>
      <c r="AM27" s="65">
        <v>0</v>
      </c>
      <c r="AN27" s="72">
        <v>0</v>
      </c>
      <c r="AO27" s="65">
        <v>0</v>
      </c>
      <c r="AP27" s="72">
        <v>0</v>
      </c>
      <c r="AQ27" s="65">
        <v>0</v>
      </c>
      <c r="AR27" s="72">
        <v>0</v>
      </c>
      <c r="AS27" s="65">
        <v>0</v>
      </c>
      <c r="AT27" s="72">
        <v>0</v>
      </c>
    </row>
    <row r="28" spans="1:46" x14ac:dyDescent="0.2">
      <c r="A28" s="6">
        <v>3240</v>
      </c>
      <c r="B28" s="7" t="s">
        <v>142</v>
      </c>
      <c r="C28" s="70"/>
      <c r="D28" s="71">
        <f t="shared" si="2"/>
        <v>-18075328</v>
      </c>
      <c r="E28" s="65">
        <v>0</v>
      </c>
      <c r="F28" s="66">
        <v>0</v>
      </c>
      <c r="G28" s="65">
        <v>0</v>
      </c>
      <c r="H28" s="66">
        <v>0</v>
      </c>
      <c r="I28" s="65">
        <v>0</v>
      </c>
      <c r="J28" s="66">
        <v>0</v>
      </c>
      <c r="K28" s="65">
        <v>0</v>
      </c>
      <c r="L28" s="72">
        <v>0</v>
      </c>
      <c r="M28" s="65">
        <v>0</v>
      </c>
      <c r="N28" s="72">
        <v>0</v>
      </c>
      <c r="O28" s="65">
        <v>0</v>
      </c>
      <c r="P28" s="72">
        <v>0</v>
      </c>
      <c r="Q28" s="65">
        <v>0</v>
      </c>
      <c r="R28" s="72">
        <v>0</v>
      </c>
      <c r="S28" s="65">
        <v>0</v>
      </c>
      <c r="T28" s="72">
        <v>0</v>
      </c>
      <c r="U28" s="65">
        <v>0</v>
      </c>
      <c r="V28" s="72">
        <v>0</v>
      </c>
      <c r="W28" s="65">
        <v>0</v>
      </c>
      <c r="X28" s="72">
        <v>0</v>
      </c>
      <c r="Y28" s="65">
        <v>0</v>
      </c>
      <c r="Z28" s="72">
        <v>0</v>
      </c>
      <c r="AA28" s="65">
        <v>0</v>
      </c>
      <c r="AB28" s="72">
        <v>0</v>
      </c>
      <c r="AC28" s="65">
        <v>0</v>
      </c>
      <c r="AD28" s="72">
        <v>-18075328</v>
      </c>
      <c r="AE28" s="65">
        <v>0</v>
      </c>
      <c r="AF28" s="72">
        <v>0</v>
      </c>
      <c r="AG28" s="65">
        <v>0</v>
      </c>
      <c r="AH28" s="72">
        <v>0</v>
      </c>
      <c r="AI28" s="65">
        <v>0</v>
      </c>
      <c r="AJ28" s="72">
        <v>0</v>
      </c>
      <c r="AK28" s="65">
        <v>0</v>
      </c>
      <c r="AL28" s="72">
        <v>0</v>
      </c>
      <c r="AM28" s="65">
        <v>0</v>
      </c>
      <c r="AN28" s="72">
        <v>0</v>
      </c>
      <c r="AO28" s="65">
        <v>0</v>
      </c>
      <c r="AP28" s="72">
        <v>0</v>
      </c>
      <c r="AQ28" s="65">
        <v>0</v>
      </c>
      <c r="AR28" s="72">
        <v>0</v>
      </c>
      <c r="AS28" s="65">
        <v>0</v>
      </c>
      <c r="AT28" s="72">
        <v>0</v>
      </c>
    </row>
    <row r="29" spans="1:46" x14ac:dyDescent="0.2">
      <c r="A29" s="6"/>
      <c r="B29" s="7" t="s">
        <v>107</v>
      </c>
      <c r="C29" s="70"/>
      <c r="D29" s="71"/>
      <c r="E29" s="65"/>
      <c r="F29" s="66"/>
      <c r="G29" s="65"/>
      <c r="H29" s="66"/>
      <c r="I29" s="65"/>
      <c r="J29" s="66"/>
      <c r="K29" s="65"/>
      <c r="L29" s="72"/>
      <c r="M29" s="65"/>
      <c r="N29" s="72"/>
      <c r="O29" s="65"/>
      <c r="P29" s="72"/>
      <c r="Q29" s="65"/>
      <c r="R29" s="72"/>
      <c r="S29" s="65"/>
      <c r="T29" s="72"/>
      <c r="U29" s="65"/>
      <c r="V29" s="72"/>
      <c r="W29" s="65"/>
      <c r="X29" s="72"/>
      <c r="Y29" s="65"/>
      <c r="Z29" s="72"/>
      <c r="AA29" s="65"/>
      <c r="AB29" s="72"/>
      <c r="AC29" s="65"/>
      <c r="AD29" s="72"/>
      <c r="AE29" s="65"/>
      <c r="AF29" s="72"/>
      <c r="AG29" s="65"/>
      <c r="AH29" s="72"/>
      <c r="AI29" s="65"/>
      <c r="AJ29" s="72"/>
      <c r="AK29" s="65"/>
      <c r="AL29" s="72"/>
      <c r="AM29" s="65"/>
      <c r="AN29" s="72"/>
      <c r="AO29" s="65"/>
      <c r="AP29" s="72"/>
      <c r="AQ29" s="65"/>
      <c r="AR29" s="72"/>
      <c r="AS29" s="65"/>
      <c r="AT29" s="72"/>
    </row>
    <row r="30" spans="1:46" x14ac:dyDescent="0.2">
      <c r="A30" s="26">
        <v>900006</v>
      </c>
      <c r="B30" s="27" t="s">
        <v>194</v>
      </c>
      <c r="C30" s="74">
        <f>SUM(E30+G30+I30+K30+M30+O30+Q30+S30+U30+W30+Y30+AA30+AC30+AE30+AG30+AI30+AK30+AM30+AO30+AQ30+AS30)</f>
        <v>8446210382.5100002</v>
      </c>
      <c r="D30" s="75">
        <f t="shared" si="2"/>
        <v>2241823083.2600002</v>
      </c>
      <c r="E30" s="76">
        <f>E18+E24</f>
        <v>79700086</v>
      </c>
      <c r="F30" s="77">
        <f>F18+F24</f>
        <v>6457216.900000006</v>
      </c>
      <c r="G30" s="76">
        <f>G18+G24</f>
        <v>216450</v>
      </c>
      <c r="H30" s="77">
        <f>H18+H24</f>
        <v>6016606.7999999998</v>
      </c>
      <c r="I30" s="76">
        <f t="shared" ref="I30:P30" si="5">I18+I24+I20</f>
        <v>7534422316.6699991</v>
      </c>
      <c r="J30" s="77">
        <f t="shared" si="5"/>
        <v>1488363050.5599999</v>
      </c>
      <c r="K30" s="76">
        <f t="shared" si="5"/>
        <v>23562854.260000002</v>
      </c>
      <c r="L30" s="77">
        <f>L18+L24+L20+L5</f>
        <v>2149253.6800000002</v>
      </c>
      <c r="M30" s="76">
        <f t="shared" si="5"/>
        <v>37270780.370000005</v>
      </c>
      <c r="N30" s="77">
        <f t="shared" si="5"/>
        <v>71031778.580000013</v>
      </c>
      <c r="O30" s="76">
        <f t="shared" si="5"/>
        <v>0</v>
      </c>
      <c r="P30" s="77">
        <f t="shared" si="5"/>
        <v>849010.91</v>
      </c>
      <c r="Q30" s="76">
        <f t="shared" ref="Q30:AP30" si="6">Q18+Q24+Q20</f>
        <v>42480337.960000001</v>
      </c>
      <c r="R30" s="77">
        <f t="shared" si="6"/>
        <v>78648061.900000006</v>
      </c>
      <c r="S30" s="76">
        <f t="shared" si="6"/>
        <v>10391330.25</v>
      </c>
      <c r="T30" s="77">
        <f t="shared" si="6"/>
        <v>3812987.9800000042</v>
      </c>
      <c r="U30" s="76">
        <f t="shared" si="6"/>
        <v>5918104.5</v>
      </c>
      <c r="V30" s="77">
        <f t="shared" si="6"/>
        <v>2371425.62</v>
      </c>
      <c r="W30" s="76">
        <f t="shared" si="6"/>
        <v>168088631.94999999</v>
      </c>
      <c r="X30" s="77">
        <f t="shared" si="6"/>
        <v>51840904.870000005</v>
      </c>
      <c r="Y30" s="76">
        <f t="shared" si="6"/>
        <v>93950</v>
      </c>
      <c r="Z30" s="77">
        <f t="shared" si="6"/>
        <v>22618982.140000001</v>
      </c>
      <c r="AA30" s="76">
        <f t="shared" si="6"/>
        <v>-2882173.46</v>
      </c>
      <c r="AB30" s="77">
        <f t="shared" si="6"/>
        <v>18710849.5</v>
      </c>
      <c r="AC30" s="76">
        <f>AC18+AC24+AC20</f>
        <v>293460609.96999997</v>
      </c>
      <c r="AD30" s="77">
        <f t="shared" si="6"/>
        <v>170448105.06</v>
      </c>
      <c r="AE30" s="76">
        <f t="shared" si="6"/>
        <v>34616266.600000001</v>
      </c>
      <c r="AF30" s="77">
        <f t="shared" si="6"/>
        <v>905719.27999999397</v>
      </c>
      <c r="AG30" s="76">
        <f t="shared" si="6"/>
        <v>108270387.20000002</v>
      </c>
      <c r="AH30" s="77">
        <f t="shared" si="6"/>
        <v>-49721798.360000007</v>
      </c>
      <c r="AI30" s="76">
        <f t="shared" si="6"/>
        <v>0</v>
      </c>
      <c r="AJ30" s="77">
        <f t="shared" si="6"/>
        <v>106804522.31</v>
      </c>
      <c r="AK30" s="76">
        <f t="shared" si="6"/>
        <v>32335104.260000002</v>
      </c>
      <c r="AL30" s="77">
        <f t="shared" si="6"/>
        <v>25222381.640000001</v>
      </c>
      <c r="AM30" s="76">
        <f t="shared" si="6"/>
        <v>44006107.259999998</v>
      </c>
      <c r="AN30" s="77">
        <f>AN24+AN20</f>
        <v>227988779.55000001</v>
      </c>
      <c r="AO30" s="76">
        <f t="shared" si="6"/>
        <v>9259238.7200000007</v>
      </c>
      <c r="AP30" s="77">
        <f t="shared" si="6"/>
        <v>8939238.6800000016</v>
      </c>
      <c r="AQ30" s="76">
        <f>AQ18+AQ24+AQ20</f>
        <v>0</v>
      </c>
      <c r="AR30" s="77">
        <f>AR18+AR24+AR20</f>
        <v>2070404.66</v>
      </c>
      <c r="AS30" s="76">
        <f>AS18+AS24+AS20</f>
        <v>25000000</v>
      </c>
      <c r="AT30" s="77">
        <f>AT18+AT24+AT20</f>
        <v>-3704398.9999999995</v>
      </c>
    </row>
    <row r="32" spans="1:46" x14ac:dyDescent="0.2">
      <c r="X32" s="28"/>
    </row>
    <row r="35" spans="24:24" x14ac:dyDescent="0.2">
      <c r="X35" s="18"/>
    </row>
    <row r="36" spans="24:24" x14ac:dyDescent="0.2">
      <c r="X36" s="18"/>
    </row>
    <row r="37" spans="24:24" x14ac:dyDescent="0.2">
      <c r="X37" s="28"/>
    </row>
  </sheetData>
  <sheetProtection autoFilter="0"/>
  <mergeCells count="25">
    <mergeCell ref="AI2:AJ2"/>
    <mergeCell ref="K2:L2"/>
    <mergeCell ref="I2:J2"/>
    <mergeCell ref="C2:D2"/>
    <mergeCell ref="A1:D1"/>
    <mergeCell ref="A2:A3"/>
    <mergeCell ref="B2:B3"/>
    <mergeCell ref="E2:F2"/>
    <mergeCell ref="G2:H2"/>
    <mergeCell ref="AS2:AT2"/>
    <mergeCell ref="Y2:Z2"/>
    <mergeCell ref="M2:N2"/>
    <mergeCell ref="O2:P2"/>
    <mergeCell ref="Q2:R2"/>
    <mergeCell ref="S2:T2"/>
    <mergeCell ref="U2:V2"/>
    <mergeCell ref="W2:X2"/>
    <mergeCell ref="AQ2:AR2"/>
    <mergeCell ref="AK2:AL2"/>
    <mergeCell ref="AM2:AN2"/>
    <mergeCell ref="AO2:AP2"/>
    <mergeCell ref="AA2:AB2"/>
    <mergeCell ref="AC2:AD2"/>
    <mergeCell ref="AE2:AF2"/>
    <mergeCell ref="AG2:AH2"/>
  </mergeCells>
  <dataValidations count="2">
    <dataValidation allowBlank="1" showInputMessage="1" showErrorMessage="1" prompt="Referencia que puede coincidir con el número de cuenta al 4° nivel del Plan de Cuentas emitido por el CONAC (DOF 22/12/2014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scale="17" fitToHeight="0" orientation="portrait" r:id="rId1"/>
  <ignoredErrors>
    <ignoredError sqref="C4:D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8"/>
  <sheetViews>
    <sheetView view="pageBreakPreview" zoomScaleNormal="100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8" sqref="B18"/>
    </sheetView>
  </sheetViews>
  <sheetFormatPr baseColWidth="10" defaultRowHeight="11.25" x14ac:dyDescent="0.2"/>
  <cols>
    <col min="1" max="1" width="7.1640625" style="1" bestFit="1" customWidth="1"/>
    <col min="2" max="2" width="76.6640625" style="12" bestFit="1" customWidth="1"/>
    <col min="3" max="3" width="12.1640625" style="12" bestFit="1" customWidth="1"/>
    <col min="4" max="4" width="13.6640625" style="13" bestFit="1" customWidth="1"/>
    <col min="5" max="5" width="10.1640625" style="1" bestFit="1" customWidth="1"/>
    <col min="6" max="6" width="12.33203125" style="1" bestFit="1" customWidth="1"/>
    <col min="7" max="7" width="10.1640625" style="1" bestFit="1" customWidth="1"/>
    <col min="8" max="8" width="12.33203125" style="1" bestFit="1" customWidth="1"/>
    <col min="9" max="9" width="12.1640625" style="1" bestFit="1" customWidth="1"/>
    <col min="10" max="10" width="13.6640625" style="1" bestFit="1" customWidth="1"/>
    <col min="11" max="11" width="8.6640625" style="1" bestFit="1" customWidth="1"/>
    <col min="12" max="12" width="12.33203125" style="1" bestFit="1" customWidth="1"/>
    <col min="13" max="13" width="11.1640625" style="1" customWidth="1"/>
    <col min="14" max="14" width="12.33203125" style="1" bestFit="1" customWidth="1"/>
    <col min="15" max="15" width="7.6640625" style="1" bestFit="1" customWidth="1"/>
    <col min="16" max="16" width="12.33203125" style="1" bestFit="1" customWidth="1"/>
    <col min="17" max="17" width="11.1640625" style="1" bestFit="1" customWidth="1"/>
    <col min="18" max="18" width="12.33203125" style="1" bestFit="1" customWidth="1"/>
    <col min="19" max="19" width="10.5" style="1" bestFit="1" customWidth="1"/>
    <col min="20" max="20" width="12.33203125" style="1" bestFit="1" customWidth="1"/>
    <col min="21" max="21" width="7.6640625" style="1" bestFit="1" customWidth="1"/>
    <col min="22" max="22" width="12.33203125" style="1" bestFit="1" customWidth="1"/>
    <col min="23" max="23" width="11.1640625" style="1" bestFit="1" customWidth="1"/>
    <col min="24" max="24" width="12.33203125" style="1" bestFit="1" customWidth="1"/>
    <col min="25" max="25" width="10.1640625" style="1" bestFit="1" customWidth="1"/>
    <col min="26" max="26" width="12.33203125" style="1" bestFit="1" customWidth="1"/>
    <col min="27" max="27" width="8.6640625" style="1" bestFit="1" customWidth="1"/>
    <col min="28" max="28" width="12.33203125" style="1" bestFit="1" customWidth="1"/>
    <col min="29" max="29" width="11.1640625" style="1" bestFit="1" customWidth="1"/>
    <col min="30" max="30" width="12.33203125" style="1" bestFit="1" customWidth="1"/>
    <col min="31" max="31" width="10.1640625" style="1" bestFit="1" customWidth="1"/>
    <col min="32" max="32" width="12.33203125" style="1" bestFit="1" customWidth="1"/>
    <col min="33" max="33" width="8.6640625" style="1" bestFit="1" customWidth="1"/>
    <col min="34" max="34" width="12.33203125" style="1" bestFit="1" customWidth="1"/>
    <col min="35" max="35" width="11.1640625" style="1" bestFit="1" customWidth="1"/>
    <col min="36" max="36" width="12.33203125" style="1" bestFit="1" customWidth="1"/>
    <col min="37" max="37" width="10.1640625" style="1" bestFit="1" customWidth="1"/>
    <col min="38" max="38" width="12.33203125" style="1" bestFit="1" customWidth="1"/>
    <col min="39" max="39" width="11.1640625" style="1" bestFit="1" customWidth="1"/>
    <col min="40" max="40" width="12.33203125" style="1" bestFit="1" customWidth="1"/>
    <col min="41" max="41" width="11.1640625" style="1" bestFit="1" customWidth="1"/>
    <col min="42" max="42" width="12.33203125" style="1" bestFit="1" customWidth="1"/>
    <col min="43" max="43" width="10.1640625" style="1" bestFit="1" customWidth="1"/>
    <col min="44" max="44" width="12.33203125" style="1" bestFit="1" customWidth="1"/>
    <col min="45" max="45" width="10.1640625" style="1" bestFit="1" customWidth="1"/>
    <col min="46" max="46" width="12.33203125" style="1" bestFit="1" customWidth="1"/>
    <col min="47" max="16384" width="12" style="1"/>
  </cols>
  <sheetData>
    <row r="1" spans="1:46" ht="35.1" customHeight="1" x14ac:dyDescent="0.2">
      <c r="A1" s="166" t="s">
        <v>198</v>
      </c>
      <c r="B1" s="167"/>
      <c r="C1" s="167"/>
      <c r="D1" s="168"/>
    </row>
    <row r="2" spans="1:46" ht="48.6" customHeight="1" x14ac:dyDescent="0.2">
      <c r="A2" s="164" t="s">
        <v>0</v>
      </c>
      <c r="B2" s="164" t="s">
        <v>1</v>
      </c>
      <c r="C2" s="163" t="s">
        <v>53</v>
      </c>
      <c r="D2" s="163"/>
      <c r="E2" s="157" t="s">
        <v>144</v>
      </c>
      <c r="F2" s="158"/>
      <c r="G2" s="157" t="s">
        <v>146</v>
      </c>
      <c r="H2" s="158"/>
      <c r="I2" s="157" t="s">
        <v>147</v>
      </c>
      <c r="J2" s="158"/>
      <c r="K2" s="157" t="s">
        <v>148</v>
      </c>
      <c r="L2" s="158"/>
      <c r="M2" s="157" t="s">
        <v>151</v>
      </c>
      <c r="N2" s="159"/>
      <c r="O2" s="160" t="s">
        <v>165</v>
      </c>
      <c r="P2" s="160"/>
      <c r="Q2" s="160" t="s">
        <v>152</v>
      </c>
      <c r="R2" s="160"/>
      <c r="S2" s="157" t="s">
        <v>153</v>
      </c>
      <c r="T2" s="158"/>
      <c r="U2" s="157" t="s">
        <v>154</v>
      </c>
      <c r="V2" s="158"/>
      <c r="W2" s="157" t="s">
        <v>155</v>
      </c>
      <c r="X2" s="158"/>
      <c r="Y2" s="157" t="s">
        <v>156</v>
      </c>
      <c r="Z2" s="158"/>
      <c r="AA2" s="157" t="s">
        <v>157</v>
      </c>
      <c r="AB2" s="158"/>
      <c r="AC2" s="157" t="s">
        <v>158</v>
      </c>
      <c r="AD2" s="158"/>
      <c r="AE2" s="157" t="s">
        <v>159</v>
      </c>
      <c r="AF2" s="158"/>
      <c r="AG2" s="157" t="s">
        <v>160</v>
      </c>
      <c r="AH2" s="158"/>
      <c r="AI2" s="157" t="s">
        <v>161</v>
      </c>
      <c r="AJ2" s="158"/>
      <c r="AK2" s="157" t="s">
        <v>162</v>
      </c>
      <c r="AL2" s="158"/>
      <c r="AM2" s="157" t="s">
        <v>163</v>
      </c>
      <c r="AN2" s="158"/>
      <c r="AO2" s="157" t="s">
        <v>164</v>
      </c>
      <c r="AP2" s="158"/>
      <c r="AQ2" s="157" t="s">
        <v>183</v>
      </c>
      <c r="AR2" s="158"/>
      <c r="AS2" s="157" t="s">
        <v>184</v>
      </c>
      <c r="AT2" s="158"/>
    </row>
    <row r="3" spans="1:46" s="2" customFormat="1" ht="15" customHeight="1" x14ac:dyDescent="0.2">
      <c r="A3" s="164"/>
      <c r="B3" s="164"/>
      <c r="C3" s="121" t="s">
        <v>110</v>
      </c>
      <c r="D3" s="121" t="s">
        <v>111</v>
      </c>
      <c r="E3" s="121" t="s">
        <v>110</v>
      </c>
      <c r="F3" s="121" t="s">
        <v>111</v>
      </c>
      <c r="G3" s="121" t="s">
        <v>110</v>
      </c>
      <c r="H3" s="121" t="s">
        <v>111</v>
      </c>
      <c r="I3" s="121" t="s">
        <v>110</v>
      </c>
      <c r="J3" s="121" t="s">
        <v>111</v>
      </c>
      <c r="K3" s="121" t="s">
        <v>110</v>
      </c>
      <c r="L3" s="121" t="s">
        <v>111</v>
      </c>
      <c r="M3" s="121" t="s">
        <v>110</v>
      </c>
      <c r="N3" s="121" t="s">
        <v>111</v>
      </c>
      <c r="O3" s="121" t="s">
        <v>110</v>
      </c>
      <c r="P3" s="121" t="s">
        <v>111</v>
      </c>
      <c r="Q3" s="121" t="s">
        <v>110</v>
      </c>
      <c r="R3" s="121" t="s">
        <v>111</v>
      </c>
      <c r="S3" s="121" t="s">
        <v>110</v>
      </c>
      <c r="T3" s="121" t="s">
        <v>111</v>
      </c>
      <c r="U3" s="121" t="s">
        <v>110</v>
      </c>
      <c r="V3" s="121" t="s">
        <v>111</v>
      </c>
      <c r="W3" s="121" t="s">
        <v>110</v>
      </c>
      <c r="X3" s="121" t="s">
        <v>111</v>
      </c>
      <c r="Y3" s="121" t="s">
        <v>110</v>
      </c>
      <c r="Z3" s="121" t="s">
        <v>111</v>
      </c>
      <c r="AA3" s="121" t="s">
        <v>110</v>
      </c>
      <c r="AB3" s="121" t="s">
        <v>111</v>
      </c>
      <c r="AC3" s="121" t="s">
        <v>110</v>
      </c>
      <c r="AD3" s="121" t="s">
        <v>111</v>
      </c>
      <c r="AE3" s="121" t="s">
        <v>110</v>
      </c>
      <c r="AF3" s="121" t="s">
        <v>111</v>
      </c>
      <c r="AG3" s="121" t="s">
        <v>110</v>
      </c>
      <c r="AH3" s="121" t="s">
        <v>111</v>
      </c>
      <c r="AI3" s="121" t="s">
        <v>110</v>
      </c>
      <c r="AJ3" s="121" t="s">
        <v>111</v>
      </c>
      <c r="AK3" s="121" t="s">
        <v>110</v>
      </c>
      <c r="AL3" s="121" t="s">
        <v>111</v>
      </c>
      <c r="AM3" s="121" t="s">
        <v>110</v>
      </c>
      <c r="AN3" s="121" t="s">
        <v>111</v>
      </c>
      <c r="AO3" s="121" t="s">
        <v>110</v>
      </c>
      <c r="AP3" s="121" t="s">
        <v>111</v>
      </c>
      <c r="AQ3" s="121" t="s">
        <v>110</v>
      </c>
      <c r="AR3" s="121" t="s">
        <v>111</v>
      </c>
      <c r="AS3" s="121" t="s">
        <v>110</v>
      </c>
      <c r="AT3" s="121" t="s">
        <v>111</v>
      </c>
    </row>
    <row r="4" spans="1:46" s="5" customFormat="1" x14ac:dyDescent="0.2">
      <c r="A4" s="3">
        <v>1000</v>
      </c>
      <c r="B4" s="4" t="s">
        <v>2</v>
      </c>
      <c r="C4" s="115">
        <f>E4+G4+I4+K4+M4+O4+Q4+S4+U4+W4+Y4+AA4+AC4+AE4+AG4+AI4+AK4+AM4+AO4+AQ4+AS4</f>
        <v>498841921.79000074</v>
      </c>
      <c r="D4" s="115">
        <f>F4+H4+J4+L4+N4+P4+R4+T4+V4+X4+Z4+AB4+AD4+AF4+AH4+AJ4+AL4+AN4+AP4+AR4+AT4</f>
        <v>1457460425.5899956</v>
      </c>
      <c r="E4" s="120">
        <v>0</v>
      </c>
      <c r="F4" s="120">
        <v>5228988.6500000041</v>
      </c>
      <c r="G4" s="78">
        <v>1801911.2000000002</v>
      </c>
      <c r="H4" s="79">
        <v>2708659.0599999996</v>
      </c>
      <c r="I4" s="78">
        <v>472727117.19000077</v>
      </c>
      <c r="J4" s="79">
        <v>1306761677.2699957</v>
      </c>
      <c r="K4" s="78">
        <v>0</v>
      </c>
      <c r="L4" s="79">
        <v>0</v>
      </c>
      <c r="M4" s="78">
        <v>2727486.5900000008</v>
      </c>
      <c r="N4" s="79">
        <v>20835771.849999998</v>
      </c>
      <c r="O4" s="78">
        <v>0</v>
      </c>
      <c r="P4" s="79">
        <v>0</v>
      </c>
      <c r="Q4" s="78"/>
      <c r="R4" s="79">
        <v>11463839.609999999</v>
      </c>
      <c r="S4" s="80">
        <v>2065914.1199999992</v>
      </c>
      <c r="T4" s="79">
        <v>6288246.8200000003</v>
      </c>
      <c r="U4" s="78">
        <v>0</v>
      </c>
      <c r="V4" s="79">
        <v>620080.96</v>
      </c>
      <c r="W4" s="78">
        <v>0</v>
      </c>
      <c r="X4" s="79">
        <v>8920234.8800000548</v>
      </c>
      <c r="Y4" s="78">
        <v>0</v>
      </c>
      <c r="Z4" s="79">
        <v>2754806.3899999969</v>
      </c>
      <c r="AA4" s="78">
        <v>0</v>
      </c>
      <c r="AB4" s="79">
        <v>1496526.85</v>
      </c>
      <c r="AC4" s="78">
        <v>9550017.620000001</v>
      </c>
      <c r="AD4" s="79">
        <v>46050384.459999986</v>
      </c>
      <c r="AE4" s="78">
        <v>9300978.1199999973</v>
      </c>
      <c r="AF4" s="79">
        <v>16131477.77</v>
      </c>
      <c r="AG4" s="78">
        <v>262415.87</v>
      </c>
      <c r="AH4" s="79">
        <v>0</v>
      </c>
      <c r="AI4" s="78"/>
      <c r="AJ4" s="79">
        <v>11961380.429999977</v>
      </c>
      <c r="AK4" s="78">
        <v>0</v>
      </c>
      <c r="AL4" s="79">
        <v>0</v>
      </c>
      <c r="AM4" s="78">
        <v>0</v>
      </c>
      <c r="AN4" s="79">
        <v>0</v>
      </c>
      <c r="AO4" s="78">
        <v>406081.08000000007</v>
      </c>
      <c r="AP4" s="79">
        <v>16231090.02</v>
      </c>
      <c r="AQ4" s="78">
        <v>0</v>
      </c>
      <c r="AR4" s="79">
        <v>7260.5699999998296</v>
      </c>
      <c r="AS4" s="78">
        <v>0</v>
      </c>
      <c r="AT4" s="79">
        <v>0</v>
      </c>
    </row>
    <row r="5" spans="1:46" ht="12.75" customHeight="1" x14ac:dyDescent="0.2">
      <c r="A5" s="6">
        <v>1100</v>
      </c>
      <c r="B5" s="7" t="s">
        <v>3</v>
      </c>
      <c r="C5" s="81">
        <f t="shared" ref="C5:C54" si="0">E5+G5+I5+K5+M5+O5+Q5+S5+U5+W5+Y5+AA5+AC5+AE5+AG5+AI5+AK5+AM5+AO5+AQ5+AS5</f>
        <v>93184904.330000013</v>
      </c>
      <c r="D5" s="81">
        <f t="shared" ref="D5:D54" si="1">F5+H5+J5+L5+N5+P5+R5+T5+V5+X5+Z5+AB5+AD5+AF5+AH5+AJ5+AL5+AN5+AP5+AR5+AT5</f>
        <v>666255055.44999957</v>
      </c>
      <c r="E5" s="82">
        <v>0</v>
      </c>
      <c r="F5" s="83">
        <v>371970.70000000158</v>
      </c>
      <c r="G5" s="82">
        <v>480330.15000000037</v>
      </c>
      <c r="H5" s="83">
        <v>2222408.08</v>
      </c>
      <c r="I5" s="82">
        <v>63791396.720000014</v>
      </c>
      <c r="J5" s="83">
        <v>576322074.8099997</v>
      </c>
      <c r="K5" s="82">
        <v>0</v>
      </c>
      <c r="L5" s="83">
        <v>0</v>
      </c>
      <c r="M5" s="82">
        <v>2017663.8100000003</v>
      </c>
      <c r="N5" s="83">
        <v>5368.1399999999994</v>
      </c>
      <c r="O5" s="82">
        <v>0</v>
      </c>
      <c r="P5" s="83">
        <v>0</v>
      </c>
      <c r="Q5" s="82">
        <v>16966051.109999999</v>
      </c>
      <c r="R5" s="83"/>
      <c r="S5" s="152">
        <v>620865.6399999999</v>
      </c>
      <c r="T5" s="83">
        <v>5049071.33</v>
      </c>
      <c r="U5" s="82">
        <v>0</v>
      </c>
      <c r="V5" s="83">
        <v>496172.87</v>
      </c>
      <c r="W5" s="82">
        <v>0</v>
      </c>
      <c r="X5" s="83">
        <v>9352219.849999994</v>
      </c>
      <c r="Y5" s="82">
        <v>0</v>
      </c>
      <c r="Z5" s="83">
        <v>2473017.910000002</v>
      </c>
      <c r="AA5" s="82">
        <v>0</v>
      </c>
      <c r="AB5" s="83">
        <v>1696510.61</v>
      </c>
      <c r="AC5" s="82">
        <v>1593830.9299999997</v>
      </c>
      <c r="AD5" s="83">
        <v>40040534.679999985</v>
      </c>
      <c r="AE5" s="82">
        <v>0</v>
      </c>
      <c r="AF5" s="83">
        <v>7104121.0200000005</v>
      </c>
      <c r="AG5" s="82">
        <v>269490.92</v>
      </c>
      <c r="AH5" s="83">
        <v>0</v>
      </c>
      <c r="AI5" s="82"/>
      <c r="AJ5" s="83">
        <v>2318138.3100000024</v>
      </c>
      <c r="AK5" s="82">
        <v>3411220</v>
      </c>
      <c r="AL5" s="83">
        <v>4035148.93</v>
      </c>
      <c r="AM5" s="82">
        <v>0</v>
      </c>
      <c r="AN5" s="83">
        <v>0</v>
      </c>
      <c r="AO5" s="82">
        <v>0</v>
      </c>
      <c r="AP5" s="83">
        <v>14671395.529999999</v>
      </c>
      <c r="AQ5" s="82">
        <v>0</v>
      </c>
      <c r="AR5" s="83">
        <v>96902.679999999702</v>
      </c>
      <c r="AS5" s="82">
        <v>4034055.05</v>
      </c>
      <c r="AT5" s="83">
        <v>0</v>
      </c>
    </row>
    <row r="6" spans="1:46" x14ac:dyDescent="0.2">
      <c r="A6" s="6">
        <v>1110</v>
      </c>
      <c r="B6" s="7" t="s">
        <v>4</v>
      </c>
      <c r="C6" s="81">
        <f t="shared" si="0"/>
        <v>12581606.499999998</v>
      </c>
      <c r="D6" s="81">
        <f t="shared" si="1"/>
        <v>537943509.59999979</v>
      </c>
      <c r="E6" s="82">
        <v>387019.64999999851</v>
      </c>
      <c r="F6" s="83">
        <v>0</v>
      </c>
      <c r="G6" s="82">
        <v>480330.15000000037</v>
      </c>
      <c r="H6" s="83">
        <v>1900</v>
      </c>
      <c r="I6" s="82">
        <v>0</v>
      </c>
      <c r="J6" s="83">
        <v>407391989.93999982</v>
      </c>
      <c r="K6" s="82">
        <v>0</v>
      </c>
      <c r="L6" s="83">
        <v>373099.53</v>
      </c>
      <c r="M6" s="82">
        <v>1850642.84</v>
      </c>
      <c r="N6" s="83">
        <v>0</v>
      </c>
      <c r="O6" s="82">
        <v>0</v>
      </c>
      <c r="P6" s="83">
        <v>0</v>
      </c>
      <c r="Q6" s="82">
        <v>3551388.46</v>
      </c>
      <c r="R6" s="83"/>
      <c r="S6" s="152">
        <v>5305.63</v>
      </c>
      <c r="T6" s="83">
        <v>4426416.68</v>
      </c>
      <c r="U6" s="82">
        <v>0</v>
      </c>
      <c r="V6" s="83">
        <v>496172.87</v>
      </c>
      <c r="W6" s="82">
        <v>1402417.1000000015</v>
      </c>
      <c r="X6" s="83"/>
      <c r="Y6" s="82">
        <v>0</v>
      </c>
      <c r="Z6" s="83">
        <v>2473017.91</v>
      </c>
      <c r="AA6" s="82">
        <v>0</v>
      </c>
      <c r="AB6" s="83">
        <v>1698288.43</v>
      </c>
      <c r="AC6" s="82">
        <v>0</v>
      </c>
      <c r="AD6" s="83">
        <v>38973851.079999983</v>
      </c>
      <c r="AE6" s="82">
        <v>0</v>
      </c>
      <c r="AF6" s="83">
        <v>6552007.54</v>
      </c>
      <c r="AG6" s="82">
        <v>180536.27</v>
      </c>
      <c r="AH6" s="83">
        <v>0</v>
      </c>
      <c r="AI6" s="82"/>
      <c r="AJ6" s="83">
        <v>4893654.0200000033</v>
      </c>
      <c r="AK6" s="82">
        <v>4689142.03</v>
      </c>
      <c r="AL6" s="83">
        <v>602980.17000000004</v>
      </c>
      <c r="AM6" s="82"/>
      <c r="AN6" s="83">
        <v>62575173.700000003</v>
      </c>
      <c r="AO6" s="82">
        <v>0</v>
      </c>
      <c r="AP6" s="83">
        <v>7484957.7299999995</v>
      </c>
      <c r="AQ6" s="82">
        <v>34824.370000000097</v>
      </c>
      <c r="AR6" s="83">
        <v>0</v>
      </c>
      <c r="AS6" s="82">
        <v>0</v>
      </c>
      <c r="AT6" s="83">
        <v>0</v>
      </c>
    </row>
    <row r="7" spans="1:46" x14ac:dyDescent="0.2">
      <c r="A7" s="6">
        <v>1120</v>
      </c>
      <c r="B7" s="7" t="s">
        <v>5</v>
      </c>
      <c r="C7" s="81">
        <f t="shared" si="0"/>
        <v>96290059.300000012</v>
      </c>
      <c r="D7" s="81">
        <f t="shared" si="1"/>
        <v>181484390.53999993</v>
      </c>
      <c r="E7" s="82">
        <v>0</v>
      </c>
      <c r="F7" s="83">
        <v>692250.92</v>
      </c>
      <c r="G7" s="82">
        <v>0</v>
      </c>
      <c r="H7" s="83">
        <v>2217537.81</v>
      </c>
      <c r="I7" s="82">
        <v>0</v>
      </c>
      <c r="J7" s="83">
        <v>168695859.86999989</v>
      </c>
      <c r="K7" s="82">
        <v>0</v>
      </c>
      <c r="L7" s="83">
        <v>-0.26</v>
      </c>
      <c r="M7" s="82">
        <v>0</v>
      </c>
      <c r="N7" s="83">
        <v>5368.1399999999994</v>
      </c>
      <c r="O7" s="82">
        <v>0</v>
      </c>
      <c r="P7" s="83">
        <v>0</v>
      </c>
      <c r="Q7" s="82">
        <v>19866988.460000001</v>
      </c>
      <c r="R7" s="83"/>
      <c r="S7" s="152">
        <v>281514.90999999997</v>
      </c>
      <c r="T7" s="83">
        <v>622654.65000000037</v>
      </c>
      <c r="U7" s="82">
        <v>0</v>
      </c>
      <c r="V7" s="83">
        <v>0</v>
      </c>
      <c r="W7" s="82">
        <v>0</v>
      </c>
      <c r="X7" s="83">
        <v>296091.36</v>
      </c>
      <c r="Y7" s="82">
        <v>0</v>
      </c>
      <c r="Z7" s="83">
        <v>0</v>
      </c>
      <c r="AA7" s="82">
        <v>1950</v>
      </c>
      <c r="AB7" s="83">
        <v>0</v>
      </c>
      <c r="AC7" s="82">
        <v>0</v>
      </c>
      <c r="AD7" s="83">
        <v>0</v>
      </c>
      <c r="AE7" s="82">
        <v>0</v>
      </c>
      <c r="AF7" s="83">
        <v>371784.86</v>
      </c>
      <c r="AG7" s="82">
        <v>88954.65</v>
      </c>
      <c r="AH7" s="83">
        <v>0</v>
      </c>
      <c r="AI7" s="82">
        <v>2834577.5999999996</v>
      </c>
      <c r="AJ7" s="83"/>
      <c r="AK7" s="82"/>
      <c r="AL7" s="83">
        <v>1264678.3400000001</v>
      </c>
      <c r="AM7" s="82">
        <v>73216073.680000007</v>
      </c>
      <c r="AN7" s="83"/>
      <c r="AO7" s="82">
        <v>0</v>
      </c>
      <c r="AP7" s="83">
        <v>7186437.7999999998</v>
      </c>
      <c r="AQ7" s="82">
        <v>0</v>
      </c>
      <c r="AR7" s="83">
        <v>131727.04999999999</v>
      </c>
      <c r="AS7" s="82">
        <v>0</v>
      </c>
      <c r="AT7" s="83">
        <v>0</v>
      </c>
    </row>
    <row r="8" spans="1:46" x14ac:dyDescent="0.2">
      <c r="A8" s="6">
        <v>1130</v>
      </c>
      <c r="B8" s="7" t="s">
        <v>6</v>
      </c>
      <c r="C8" s="81">
        <f t="shared" si="0"/>
        <v>5198899.1100000152</v>
      </c>
      <c r="D8" s="81">
        <f t="shared" si="1"/>
        <v>15627794.609999999</v>
      </c>
      <c r="E8" s="82">
        <v>0</v>
      </c>
      <c r="F8" s="83">
        <v>66739.429999999993</v>
      </c>
      <c r="G8" s="82">
        <v>0</v>
      </c>
      <c r="H8" s="83">
        <v>0</v>
      </c>
      <c r="I8" s="82">
        <v>4283545.1400000155</v>
      </c>
      <c r="J8" s="83">
        <v>0</v>
      </c>
      <c r="K8" s="82">
        <v>0</v>
      </c>
      <c r="L8" s="83">
        <v>0</v>
      </c>
      <c r="M8" s="82">
        <v>0</v>
      </c>
      <c r="N8" s="83">
        <v>0</v>
      </c>
      <c r="O8" s="82">
        <v>0</v>
      </c>
      <c r="P8" s="83">
        <v>0</v>
      </c>
      <c r="Q8" s="82"/>
      <c r="R8" s="83">
        <v>3596263.3</v>
      </c>
      <c r="S8" s="152">
        <v>334045.09999999998</v>
      </c>
      <c r="T8" s="83">
        <v>0</v>
      </c>
      <c r="U8" s="82">
        <v>0</v>
      </c>
      <c r="V8" s="83">
        <v>0</v>
      </c>
      <c r="W8" s="82">
        <v>0</v>
      </c>
      <c r="X8" s="83">
        <v>10458545.59</v>
      </c>
      <c r="Y8" s="82">
        <v>0</v>
      </c>
      <c r="Z8" s="83">
        <v>0</v>
      </c>
      <c r="AA8" s="82">
        <v>0</v>
      </c>
      <c r="AB8" s="83">
        <v>172.18</v>
      </c>
      <c r="AC8" s="82">
        <v>0</v>
      </c>
      <c r="AD8" s="83">
        <v>1066683.5999999999</v>
      </c>
      <c r="AE8" s="82"/>
      <c r="AF8" s="83">
        <v>180328.62</v>
      </c>
      <c r="AG8" s="82">
        <v>0</v>
      </c>
      <c r="AH8" s="83">
        <v>0</v>
      </c>
      <c r="AI8" s="82"/>
      <c r="AJ8" s="83">
        <v>259061.88999999966</v>
      </c>
      <c r="AK8" s="82"/>
      <c r="AL8" s="83"/>
      <c r="AM8" s="82">
        <v>581308.87</v>
      </c>
      <c r="AN8" s="83"/>
      <c r="AO8" s="82">
        <v>0</v>
      </c>
      <c r="AP8" s="83">
        <v>0</v>
      </c>
      <c r="AQ8" s="82">
        <v>0</v>
      </c>
      <c r="AR8" s="83">
        <v>0</v>
      </c>
      <c r="AS8" s="82">
        <v>0</v>
      </c>
      <c r="AT8" s="83">
        <v>0</v>
      </c>
    </row>
    <row r="9" spans="1:46" x14ac:dyDescent="0.2">
      <c r="A9" s="6">
        <v>1140</v>
      </c>
      <c r="B9" s="7" t="s">
        <v>7</v>
      </c>
      <c r="C9" s="81">
        <f t="shared" si="0"/>
        <v>7045101.4800000004</v>
      </c>
      <c r="D9" s="81">
        <f t="shared" si="1"/>
        <v>4120740.84</v>
      </c>
      <c r="E9" s="82">
        <v>0</v>
      </c>
      <c r="F9" s="83">
        <v>0</v>
      </c>
      <c r="G9" s="82">
        <v>0</v>
      </c>
      <c r="H9" s="83">
        <v>0</v>
      </c>
      <c r="I9" s="82">
        <v>0</v>
      </c>
      <c r="J9" s="83">
        <v>0</v>
      </c>
      <c r="K9" s="82">
        <v>0</v>
      </c>
      <c r="L9" s="83">
        <v>0</v>
      </c>
      <c r="M9" s="82">
        <v>159148.35</v>
      </c>
      <c r="N9" s="83">
        <v>0</v>
      </c>
      <c r="O9" s="82">
        <v>0</v>
      </c>
      <c r="P9" s="83">
        <v>0</v>
      </c>
      <c r="Q9" s="82"/>
      <c r="R9" s="83">
        <v>2856062.51</v>
      </c>
      <c r="S9" s="152">
        <v>0</v>
      </c>
      <c r="T9" s="83">
        <v>0</v>
      </c>
      <c r="U9" s="82">
        <v>0</v>
      </c>
      <c r="V9" s="83">
        <v>0</v>
      </c>
      <c r="W9" s="82">
        <v>0</v>
      </c>
      <c r="X9" s="83">
        <v>0</v>
      </c>
      <c r="Y9" s="82">
        <v>0</v>
      </c>
      <c r="Z9" s="83">
        <v>0</v>
      </c>
      <c r="AA9" s="82">
        <v>0</v>
      </c>
      <c r="AB9" s="83">
        <v>0</v>
      </c>
      <c r="AC9" s="82">
        <v>1593830.9299999997</v>
      </c>
      <c r="AD9" s="83">
        <v>0</v>
      </c>
      <c r="AE9" s="82">
        <v>0</v>
      </c>
      <c r="AF9" s="83">
        <v>0</v>
      </c>
      <c r="AG9" s="82">
        <v>0</v>
      </c>
      <c r="AH9" s="83">
        <v>0</v>
      </c>
      <c r="AI9" s="82">
        <v>0</v>
      </c>
      <c r="AJ9" s="83">
        <v>0</v>
      </c>
      <c r="AK9" s="82">
        <v>5292122.2</v>
      </c>
      <c r="AL9" s="83">
        <v>1264678.33</v>
      </c>
      <c r="AM9" s="82"/>
      <c r="AN9" s="83"/>
      <c r="AO9" s="82">
        <v>0</v>
      </c>
      <c r="AP9" s="83">
        <v>0</v>
      </c>
      <c r="AQ9" s="82">
        <v>0</v>
      </c>
      <c r="AR9" s="83">
        <v>0</v>
      </c>
      <c r="AS9" s="82">
        <v>0</v>
      </c>
      <c r="AT9" s="83">
        <v>0</v>
      </c>
    </row>
    <row r="10" spans="1:46" x14ac:dyDescent="0.2">
      <c r="A10" s="6">
        <v>1150</v>
      </c>
      <c r="B10" s="7" t="s">
        <v>8</v>
      </c>
      <c r="C10" s="81">
        <f t="shared" si="0"/>
        <v>1421657.4199999636</v>
      </c>
      <c r="D10" s="81">
        <f t="shared" si="1"/>
        <v>16213.950000000004</v>
      </c>
      <c r="E10" s="82">
        <v>0</v>
      </c>
      <c r="F10" s="83">
        <v>0</v>
      </c>
      <c r="G10" s="82">
        <v>0</v>
      </c>
      <c r="H10" s="83">
        <v>2970.2700000000041</v>
      </c>
      <c r="I10" s="82">
        <v>1413784.7999999635</v>
      </c>
      <c r="J10" s="83">
        <v>0</v>
      </c>
      <c r="K10" s="82">
        <v>0</v>
      </c>
      <c r="L10" s="83">
        <v>0</v>
      </c>
      <c r="M10" s="82">
        <v>7872.62</v>
      </c>
      <c r="N10" s="83">
        <v>0</v>
      </c>
      <c r="O10" s="82">
        <v>0</v>
      </c>
      <c r="P10" s="83">
        <v>0</v>
      </c>
      <c r="Q10" s="82">
        <v>0</v>
      </c>
      <c r="R10" s="83">
        <v>0</v>
      </c>
      <c r="S10" s="152">
        <v>0</v>
      </c>
      <c r="T10" s="83">
        <v>0</v>
      </c>
      <c r="U10" s="82">
        <v>0</v>
      </c>
      <c r="V10" s="83">
        <v>0</v>
      </c>
      <c r="W10" s="82">
        <v>0</v>
      </c>
      <c r="X10" s="83">
        <v>0</v>
      </c>
      <c r="Y10" s="82">
        <v>0</v>
      </c>
      <c r="Z10" s="83">
        <v>0</v>
      </c>
      <c r="AA10" s="82">
        <v>0</v>
      </c>
      <c r="AB10" s="83">
        <v>0</v>
      </c>
      <c r="AC10" s="82">
        <v>0</v>
      </c>
      <c r="AD10" s="83">
        <v>0</v>
      </c>
      <c r="AE10" s="82">
        <v>0</v>
      </c>
      <c r="AF10" s="83">
        <v>0</v>
      </c>
      <c r="AG10" s="82">
        <v>0</v>
      </c>
      <c r="AH10" s="83">
        <v>0</v>
      </c>
      <c r="AI10" s="82">
        <v>0</v>
      </c>
      <c r="AJ10" s="83">
        <v>0</v>
      </c>
      <c r="AK10" s="82"/>
      <c r="AL10" s="83">
        <v>13243.68</v>
      </c>
      <c r="AM10" s="82"/>
      <c r="AN10" s="83"/>
      <c r="AO10" s="82">
        <v>0</v>
      </c>
      <c r="AP10" s="83">
        <v>0</v>
      </c>
      <c r="AQ10" s="82">
        <v>0</v>
      </c>
      <c r="AR10" s="83">
        <v>0</v>
      </c>
      <c r="AS10" s="82">
        <v>0</v>
      </c>
      <c r="AT10" s="83">
        <v>0</v>
      </c>
    </row>
    <row r="11" spans="1:46" x14ac:dyDescent="0.2">
      <c r="A11" s="6">
        <v>1160</v>
      </c>
      <c r="B11" s="7" t="s">
        <v>9</v>
      </c>
      <c r="C11" s="81">
        <f t="shared" si="0"/>
        <v>60391057.710000031</v>
      </c>
      <c r="D11" s="81">
        <f t="shared" si="1"/>
        <v>0</v>
      </c>
      <c r="E11" s="82">
        <v>0</v>
      </c>
      <c r="F11" s="83">
        <v>0</v>
      </c>
      <c r="G11" s="82">
        <v>0</v>
      </c>
      <c r="H11" s="83">
        <v>0</v>
      </c>
      <c r="I11" s="82">
        <v>58094066.780000031</v>
      </c>
      <c r="J11" s="83">
        <v>0</v>
      </c>
      <c r="K11" s="82">
        <v>0</v>
      </c>
      <c r="L11" s="83">
        <v>0</v>
      </c>
      <c r="M11" s="82">
        <v>0</v>
      </c>
      <c r="N11" s="83">
        <v>0</v>
      </c>
      <c r="O11" s="82">
        <v>0</v>
      </c>
      <c r="P11" s="83">
        <v>0</v>
      </c>
      <c r="Q11" s="82">
        <v>0</v>
      </c>
      <c r="R11" s="83">
        <v>0</v>
      </c>
      <c r="S11" s="152">
        <v>0</v>
      </c>
      <c r="T11" s="83">
        <v>0</v>
      </c>
      <c r="U11" s="82">
        <v>0</v>
      </c>
      <c r="V11" s="83">
        <v>0</v>
      </c>
      <c r="W11" s="82">
        <v>0</v>
      </c>
      <c r="X11" s="83">
        <v>0</v>
      </c>
      <c r="Y11" s="82">
        <v>0</v>
      </c>
      <c r="Z11" s="83">
        <v>0</v>
      </c>
      <c r="AA11" s="82">
        <v>0</v>
      </c>
      <c r="AB11" s="83">
        <v>0</v>
      </c>
      <c r="AC11" s="82">
        <v>0</v>
      </c>
      <c r="AD11" s="83">
        <v>0</v>
      </c>
      <c r="AE11" s="82">
        <v>0</v>
      </c>
      <c r="AF11" s="83">
        <v>0</v>
      </c>
      <c r="AG11" s="82">
        <v>0</v>
      </c>
      <c r="AH11" s="83">
        <v>0</v>
      </c>
      <c r="AI11" s="82">
        <v>0</v>
      </c>
      <c r="AJ11" s="83">
        <v>0</v>
      </c>
      <c r="AK11" s="82">
        <v>0</v>
      </c>
      <c r="AL11" s="83">
        <v>0</v>
      </c>
      <c r="AM11" s="82">
        <v>2296990.9300000002</v>
      </c>
      <c r="AN11" s="83"/>
      <c r="AO11" s="82">
        <v>0</v>
      </c>
      <c r="AP11" s="83">
        <v>0</v>
      </c>
      <c r="AQ11" s="82">
        <v>0</v>
      </c>
      <c r="AR11" s="83">
        <v>0</v>
      </c>
      <c r="AS11" s="82">
        <v>0</v>
      </c>
      <c r="AT11" s="83">
        <v>0</v>
      </c>
    </row>
    <row r="12" spans="1:46" x14ac:dyDescent="0.2">
      <c r="A12" s="6">
        <v>1190</v>
      </c>
      <c r="B12" s="7" t="s">
        <v>10</v>
      </c>
      <c r="C12" s="81">
        <f t="shared" si="0"/>
        <v>0</v>
      </c>
      <c r="D12" s="81">
        <f t="shared" si="1"/>
        <v>234225</v>
      </c>
      <c r="E12" s="82">
        <v>0</v>
      </c>
      <c r="F12" s="83">
        <v>0</v>
      </c>
      <c r="G12" s="82">
        <v>0</v>
      </c>
      <c r="H12" s="83">
        <v>0</v>
      </c>
      <c r="I12" s="82">
        <v>0</v>
      </c>
      <c r="J12" s="83">
        <v>234225</v>
      </c>
      <c r="K12" s="82">
        <v>0</v>
      </c>
      <c r="L12" s="83">
        <v>0</v>
      </c>
      <c r="M12" s="82">
        <v>0</v>
      </c>
      <c r="N12" s="83">
        <v>0</v>
      </c>
      <c r="O12" s="82">
        <v>0</v>
      </c>
      <c r="P12" s="83">
        <v>0</v>
      </c>
      <c r="Q12" s="82">
        <v>0</v>
      </c>
      <c r="R12" s="83">
        <v>0</v>
      </c>
      <c r="S12" s="152">
        <v>0</v>
      </c>
      <c r="T12" s="83">
        <v>0</v>
      </c>
      <c r="U12" s="82">
        <v>0</v>
      </c>
      <c r="V12" s="83">
        <v>0</v>
      </c>
      <c r="W12" s="82">
        <v>0</v>
      </c>
      <c r="X12" s="83">
        <v>0</v>
      </c>
      <c r="Y12" s="82">
        <v>0</v>
      </c>
      <c r="Z12" s="83">
        <v>0</v>
      </c>
      <c r="AA12" s="82">
        <v>0</v>
      </c>
      <c r="AB12" s="83">
        <v>0</v>
      </c>
      <c r="AC12" s="82">
        <v>0</v>
      </c>
      <c r="AD12" s="83">
        <v>0</v>
      </c>
      <c r="AE12" s="82">
        <v>0</v>
      </c>
      <c r="AF12" s="83">
        <v>0</v>
      </c>
      <c r="AG12" s="82">
        <v>0</v>
      </c>
      <c r="AH12" s="83">
        <v>0</v>
      </c>
      <c r="AI12" s="82">
        <v>0</v>
      </c>
      <c r="AJ12" s="83">
        <v>0</v>
      </c>
      <c r="AK12" s="82">
        <v>0</v>
      </c>
      <c r="AL12" s="83">
        <v>0</v>
      </c>
      <c r="AM12" s="82">
        <v>0</v>
      </c>
      <c r="AN12" s="83">
        <v>0</v>
      </c>
      <c r="AO12" s="82">
        <v>0</v>
      </c>
      <c r="AP12" s="83">
        <v>0</v>
      </c>
      <c r="AQ12" s="82">
        <v>0</v>
      </c>
      <c r="AR12" s="83">
        <v>0</v>
      </c>
      <c r="AS12" s="82">
        <v>0</v>
      </c>
      <c r="AT12" s="83">
        <v>0</v>
      </c>
    </row>
    <row r="13" spans="1:46" x14ac:dyDescent="0.2">
      <c r="A13" s="6">
        <v>1200</v>
      </c>
      <c r="B13" s="7" t="s">
        <v>11</v>
      </c>
      <c r="C13" s="81">
        <f t="shared" si="0"/>
        <v>430797029.51000071</v>
      </c>
      <c r="D13" s="81">
        <f t="shared" si="1"/>
        <v>812935256.06999612</v>
      </c>
      <c r="E13" s="82">
        <v>0</v>
      </c>
      <c r="F13" s="83">
        <v>4857017.950000003</v>
      </c>
      <c r="G13" s="85">
        <v>1321581.0499999998</v>
      </c>
      <c r="H13" s="86">
        <v>486250.97999999957</v>
      </c>
      <c r="I13" s="82">
        <v>408935720.47000074</v>
      </c>
      <c r="J13" s="83">
        <v>730439602.4599961</v>
      </c>
      <c r="K13" s="82">
        <v>0</v>
      </c>
      <c r="L13" s="83">
        <v>0</v>
      </c>
      <c r="M13" s="82">
        <v>709822.78000000026</v>
      </c>
      <c r="N13" s="83">
        <v>20830403.709999997</v>
      </c>
      <c r="O13" s="82">
        <v>0</v>
      </c>
      <c r="P13" s="83">
        <v>0</v>
      </c>
      <c r="Q13" s="82"/>
      <c r="R13" s="83">
        <v>28429890.719999999</v>
      </c>
      <c r="S13" s="152">
        <v>1445048.4799999993</v>
      </c>
      <c r="T13" s="83">
        <v>1239175.4900000005</v>
      </c>
      <c r="U13" s="82">
        <v>0</v>
      </c>
      <c r="V13" s="83">
        <v>123908.09000000003</v>
      </c>
      <c r="W13" s="82">
        <v>431984.96999996901</v>
      </c>
      <c r="X13" s="83">
        <v>0</v>
      </c>
      <c r="Y13" s="82">
        <v>0</v>
      </c>
      <c r="Z13" s="83">
        <v>281788.48000000045</v>
      </c>
      <c r="AA13" s="82">
        <v>199983.76</v>
      </c>
      <c r="AB13" s="83">
        <v>0</v>
      </c>
      <c r="AC13" s="82">
        <v>7956186.6900000004</v>
      </c>
      <c r="AD13" s="83">
        <v>6009849.7799999984</v>
      </c>
      <c r="AE13" s="82">
        <v>9300978.1199999973</v>
      </c>
      <c r="AF13" s="83">
        <v>9027356.75</v>
      </c>
      <c r="AG13" s="82">
        <v>0</v>
      </c>
      <c r="AH13" s="83">
        <v>7075.05</v>
      </c>
      <c r="AI13" s="82"/>
      <c r="AJ13" s="83">
        <v>9643242.1200000048</v>
      </c>
      <c r="AK13" s="82">
        <v>0</v>
      </c>
      <c r="AL13" s="83">
        <v>0</v>
      </c>
      <c r="AM13" s="82">
        <v>0</v>
      </c>
      <c r="AN13" s="83">
        <v>0</v>
      </c>
      <c r="AO13" s="82">
        <v>406081.08000000007</v>
      </c>
      <c r="AP13" s="83">
        <v>1559694.4899999995</v>
      </c>
      <c r="AQ13" s="82">
        <v>89642.11</v>
      </c>
      <c r="AR13" s="83">
        <v>0</v>
      </c>
      <c r="AS13" s="82">
        <v>0</v>
      </c>
      <c r="AT13" s="83">
        <v>0</v>
      </c>
    </row>
    <row r="14" spans="1:46" x14ac:dyDescent="0.2">
      <c r="A14" s="6">
        <v>1210</v>
      </c>
      <c r="B14" s="7" t="s">
        <v>12</v>
      </c>
      <c r="C14" s="81">
        <f t="shared" si="0"/>
        <v>0</v>
      </c>
      <c r="D14" s="81">
        <f t="shared" si="1"/>
        <v>0</v>
      </c>
      <c r="E14" s="82">
        <v>0</v>
      </c>
      <c r="F14" s="83">
        <v>0</v>
      </c>
      <c r="G14" s="82">
        <v>0</v>
      </c>
      <c r="H14" s="83">
        <v>0</v>
      </c>
      <c r="I14" s="82">
        <v>0</v>
      </c>
      <c r="J14" s="83">
        <v>0</v>
      </c>
      <c r="K14" s="82">
        <v>0</v>
      </c>
      <c r="L14" s="83">
        <v>0</v>
      </c>
      <c r="M14" s="82">
        <v>0</v>
      </c>
      <c r="N14" s="83">
        <v>0</v>
      </c>
      <c r="O14" s="82">
        <v>0</v>
      </c>
      <c r="P14" s="83">
        <v>0</v>
      </c>
      <c r="Q14" s="82"/>
      <c r="R14" s="83"/>
      <c r="S14" s="152">
        <v>0</v>
      </c>
      <c r="T14" s="83">
        <v>0</v>
      </c>
      <c r="U14" s="82">
        <v>0</v>
      </c>
      <c r="V14" s="83">
        <v>0</v>
      </c>
      <c r="W14" s="82">
        <v>0</v>
      </c>
      <c r="X14" s="83">
        <v>0</v>
      </c>
      <c r="Y14" s="82">
        <v>0</v>
      </c>
      <c r="Z14" s="83">
        <v>0</v>
      </c>
      <c r="AA14" s="82">
        <v>0</v>
      </c>
      <c r="AB14" s="83">
        <v>0</v>
      </c>
      <c r="AC14" s="82">
        <v>0</v>
      </c>
      <c r="AD14" s="83">
        <v>0</v>
      </c>
      <c r="AE14" s="82"/>
      <c r="AF14" s="83"/>
      <c r="AG14" s="82">
        <v>0</v>
      </c>
      <c r="AH14" s="83">
        <v>0</v>
      </c>
      <c r="AI14" s="82"/>
      <c r="AJ14" s="83"/>
      <c r="AK14" s="82">
        <v>0</v>
      </c>
      <c r="AL14" s="83">
        <v>0</v>
      </c>
      <c r="AM14" s="82">
        <v>0</v>
      </c>
      <c r="AN14" s="83">
        <v>0</v>
      </c>
      <c r="AO14" s="82"/>
      <c r="AP14" s="83"/>
      <c r="AQ14" s="82">
        <v>0</v>
      </c>
      <c r="AR14" s="83">
        <v>0</v>
      </c>
      <c r="AS14" s="82">
        <v>0</v>
      </c>
      <c r="AT14" s="83">
        <v>0</v>
      </c>
    </row>
    <row r="15" spans="1:46" x14ac:dyDescent="0.2">
      <c r="A15" s="6">
        <v>1220</v>
      </c>
      <c r="B15" s="7" t="s">
        <v>13</v>
      </c>
      <c r="C15" s="81">
        <f t="shared" si="0"/>
        <v>5651414.6800000006</v>
      </c>
      <c r="D15" s="81">
        <f t="shared" si="1"/>
        <v>8841644.1099999845</v>
      </c>
      <c r="E15" s="82">
        <v>0</v>
      </c>
      <c r="F15" s="83">
        <v>20000</v>
      </c>
      <c r="G15" s="82">
        <v>0</v>
      </c>
      <c r="H15" s="83">
        <v>0</v>
      </c>
      <c r="I15" s="82">
        <v>0</v>
      </c>
      <c r="J15" s="83">
        <v>0</v>
      </c>
      <c r="K15" s="82">
        <v>0</v>
      </c>
      <c r="L15" s="83">
        <v>0</v>
      </c>
      <c r="M15" s="82">
        <v>0</v>
      </c>
      <c r="N15" s="83">
        <v>0</v>
      </c>
      <c r="O15" s="82">
        <v>0</v>
      </c>
      <c r="P15" s="83">
        <v>0</v>
      </c>
      <c r="Q15" s="82"/>
      <c r="R15" s="83"/>
      <c r="S15" s="152">
        <v>0</v>
      </c>
      <c r="T15" s="83">
        <v>0</v>
      </c>
      <c r="U15" s="82">
        <v>0</v>
      </c>
      <c r="V15" s="83">
        <v>0</v>
      </c>
      <c r="W15" s="82">
        <v>0</v>
      </c>
      <c r="X15" s="83">
        <v>0</v>
      </c>
      <c r="Y15" s="82">
        <v>0</v>
      </c>
      <c r="Z15" s="83">
        <v>0</v>
      </c>
      <c r="AA15" s="82">
        <v>0</v>
      </c>
      <c r="AB15" s="83">
        <v>0</v>
      </c>
      <c r="AC15" s="82">
        <v>4565902.6400000006</v>
      </c>
      <c r="AD15" s="83">
        <v>0</v>
      </c>
      <c r="AE15" s="82"/>
      <c r="AF15" s="83"/>
      <c r="AG15" s="82">
        <v>0</v>
      </c>
      <c r="AH15" s="83">
        <v>0</v>
      </c>
      <c r="AI15" s="82"/>
      <c r="AJ15" s="83">
        <v>8821644.1099999845</v>
      </c>
      <c r="AK15" s="82">
        <v>1085512.04</v>
      </c>
      <c r="AL15" s="83"/>
      <c r="AM15" s="82">
        <v>0</v>
      </c>
      <c r="AN15" s="83">
        <v>0</v>
      </c>
      <c r="AO15" s="82"/>
      <c r="AP15" s="83"/>
      <c r="AQ15" s="82">
        <v>0</v>
      </c>
      <c r="AR15" s="83">
        <v>0</v>
      </c>
      <c r="AS15" s="82">
        <v>0</v>
      </c>
      <c r="AT15" s="83">
        <v>0</v>
      </c>
    </row>
    <row r="16" spans="1:46" x14ac:dyDescent="0.2">
      <c r="A16" s="6">
        <v>1230</v>
      </c>
      <c r="B16" s="7" t="s">
        <v>14</v>
      </c>
      <c r="C16" s="81">
        <f t="shared" si="0"/>
        <v>10820557.17</v>
      </c>
      <c r="D16" s="81">
        <f t="shared" si="1"/>
        <v>769728425.68999588</v>
      </c>
      <c r="E16" s="82">
        <v>0</v>
      </c>
      <c r="F16" s="83">
        <v>6030514.2800000012</v>
      </c>
      <c r="G16" s="82">
        <v>0</v>
      </c>
      <c r="H16" s="83">
        <v>0</v>
      </c>
      <c r="I16" s="82">
        <v>0</v>
      </c>
      <c r="J16" s="83">
        <v>714427794.6499958</v>
      </c>
      <c r="K16" s="82">
        <v>0</v>
      </c>
      <c r="L16" s="83">
        <v>2425968</v>
      </c>
      <c r="M16" s="82">
        <v>0</v>
      </c>
      <c r="N16" s="83">
        <v>15231981.189999998</v>
      </c>
      <c r="O16" s="82">
        <v>0</v>
      </c>
      <c r="P16" s="83">
        <v>0</v>
      </c>
      <c r="Q16" s="82"/>
      <c r="R16" s="83">
        <v>25524658.329999998</v>
      </c>
      <c r="S16" s="152">
        <v>0</v>
      </c>
      <c r="T16" s="83">
        <v>0</v>
      </c>
      <c r="U16" s="82">
        <v>0</v>
      </c>
      <c r="V16" s="83">
        <v>225555.41</v>
      </c>
      <c r="W16" s="82">
        <v>0</v>
      </c>
      <c r="X16" s="83">
        <v>5269229.1899999976</v>
      </c>
      <c r="Y16" s="82">
        <v>0</v>
      </c>
      <c r="Z16" s="83">
        <v>0</v>
      </c>
      <c r="AA16" s="82">
        <v>0</v>
      </c>
      <c r="AB16" s="83">
        <v>0</v>
      </c>
      <c r="AC16" s="82">
        <v>0</v>
      </c>
      <c r="AD16" s="83">
        <v>592724.63999999873</v>
      </c>
      <c r="AE16" s="82"/>
      <c r="AF16" s="83"/>
      <c r="AG16" s="82">
        <v>0</v>
      </c>
      <c r="AH16" s="83">
        <v>0</v>
      </c>
      <c r="AI16" s="82"/>
      <c r="AJ16" s="83"/>
      <c r="AK16" s="82"/>
      <c r="AL16" s="83"/>
      <c r="AM16" s="82">
        <v>10820557.17</v>
      </c>
      <c r="AN16" s="83">
        <v>0</v>
      </c>
      <c r="AO16" s="82"/>
      <c r="AP16" s="83"/>
      <c r="AQ16" s="82">
        <v>0</v>
      </c>
      <c r="AR16" s="83">
        <v>0</v>
      </c>
      <c r="AS16" s="82">
        <v>0</v>
      </c>
      <c r="AT16" s="83">
        <v>0</v>
      </c>
    </row>
    <row r="17" spans="1:46" x14ac:dyDescent="0.2">
      <c r="A17" s="6">
        <v>1240</v>
      </c>
      <c r="B17" s="7" t="s">
        <v>15</v>
      </c>
      <c r="C17" s="81">
        <f t="shared" si="0"/>
        <v>641808.30000000005</v>
      </c>
      <c r="D17" s="81">
        <f t="shared" si="1"/>
        <v>53891917.790000349</v>
      </c>
      <c r="E17" s="82">
        <v>0</v>
      </c>
      <c r="F17" s="83">
        <v>2858175.75</v>
      </c>
      <c r="G17" s="82">
        <v>0</v>
      </c>
      <c r="H17" s="83">
        <v>473271.15999999963</v>
      </c>
      <c r="I17" s="82">
        <v>0</v>
      </c>
      <c r="J17" s="83">
        <v>10467276.200000346</v>
      </c>
      <c r="K17" s="82">
        <v>441824.54000000004</v>
      </c>
      <c r="L17" s="83">
        <v>0</v>
      </c>
      <c r="M17" s="82">
        <v>0</v>
      </c>
      <c r="N17" s="83">
        <v>5598422.5199999996</v>
      </c>
      <c r="O17" s="82">
        <v>0</v>
      </c>
      <c r="P17" s="83">
        <v>0</v>
      </c>
      <c r="Q17" s="82"/>
      <c r="R17" s="83">
        <v>4638958.09</v>
      </c>
      <c r="S17" s="152">
        <v>0</v>
      </c>
      <c r="T17" s="83">
        <v>1239175.4900000005</v>
      </c>
      <c r="U17" s="82">
        <v>0</v>
      </c>
      <c r="V17" s="83">
        <v>44590.68</v>
      </c>
      <c r="W17" s="82">
        <v>0</v>
      </c>
      <c r="X17" s="83">
        <v>5844833.0300000012</v>
      </c>
      <c r="Y17" s="82">
        <v>0</v>
      </c>
      <c r="Z17" s="83">
        <v>389466.81999999983</v>
      </c>
      <c r="AA17" s="82">
        <v>199983.76</v>
      </c>
      <c r="AB17" s="83"/>
      <c r="AC17" s="82">
        <v>0</v>
      </c>
      <c r="AD17" s="83">
        <v>1690139.25</v>
      </c>
      <c r="AE17" s="82"/>
      <c r="AF17" s="83">
        <v>9027356.75</v>
      </c>
      <c r="AG17" s="82">
        <v>0</v>
      </c>
      <c r="AH17" s="83">
        <v>26143.200000000001</v>
      </c>
      <c r="AI17" s="82"/>
      <c r="AJ17" s="83"/>
      <c r="AK17" s="82"/>
      <c r="AL17" s="83">
        <v>11436386.77</v>
      </c>
      <c r="AM17" s="82"/>
      <c r="AN17" s="83">
        <v>0</v>
      </c>
      <c r="AO17" s="82"/>
      <c r="AP17" s="83">
        <v>154522.07999999961</v>
      </c>
      <c r="AQ17" s="82">
        <v>0</v>
      </c>
      <c r="AR17" s="83">
        <v>3200</v>
      </c>
      <c r="AS17" s="82">
        <v>0</v>
      </c>
      <c r="AT17" s="83">
        <v>0</v>
      </c>
    </row>
    <row r="18" spans="1:46" x14ac:dyDescent="0.2">
      <c r="A18" s="6">
        <v>1250</v>
      </c>
      <c r="B18" s="7" t="s">
        <v>16</v>
      </c>
      <c r="C18" s="81">
        <f t="shared" si="0"/>
        <v>8732.4</v>
      </c>
      <c r="D18" s="81">
        <f t="shared" si="1"/>
        <v>10071973.569999993</v>
      </c>
      <c r="E18" s="82">
        <v>0</v>
      </c>
      <c r="F18" s="83">
        <v>0</v>
      </c>
      <c r="G18" s="82">
        <v>0</v>
      </c>
      <c r="H18" s="83">
        <v>12979.819999999949</v>
      </c>
      <c r="I18" s="82">
        <v>0</v>
      </c>
      <c r="J18" s="83">
        <v>5544531.609999992</v>
      </c>
      <c r="K18" s="82">
        <v>8732.4</v>
      </c>
      <c r="L18" s="83">
        <v>0</v>
      </c>
      <c r="M18" s="82">
        <v>0</v>
      </c>
      <c r="N18" s="83">
        <v>0</v>
      </c>
      <c r="O18" s="82">
        <v>0</v>
      </c>
      <c r="P18" s="83">
        <v>0</v>
      </c>
      <c r="Q18" s="82"/>
      <c r="R18" s="83">
        <v>2206230.08</v>
      </c>
      <c r="S18" s="152">
        <v>0</v>
      </c>
      <c r="T18" s="83">
        <v>0</v>
      </c>
      <c r="U18" s="82">
        <v>0</v>
      </c>
      <c r="V18" s="83">
        <v>-146238</v>
      </c>
      <c r="W18" s="82">
        <v>0</v>
      </c>
      <c r="X18" s="83">
        <v>17028.940000000061</v>
      </c>
      <c r="Y18" s="82">
        <v>0</v>
      </c>
      <c r="Z18" s="83">
        <v>388503.31000000006</v>
      </c>
      <c r="AA18" s="82">
        <v>0</v>
      </c>
      <c r="AB18" s="83">
        <v>0</v>
      </c>
      <c r="AC18" s="82">
        <v>0</v>
      </c>
      <c r="AD18" s="83">
        <v>164418.4</v>
      </c>
      <c r="AE18" s="82"/>
      <c r="AF18" s="83"/>
      <c r="AG18" s="82">
        <v>0</v>
      </c>
      <c r="AH18" s="83">
        <v>0</v>
      </c>
      <c r="AI18" s="82"/>
      <c r="AJ18" s="83"/>
      <c r="AK18" s="82"/>
      <c r="AL18" s="83">
        <v>479347</v>
      </c>
      <c r="AM18" s="82"/>
      <c r="AN18" s="83">
        <v>0</v>
      </c>
      <c r="AO18" s="82"/>
      <c r="AP18" s="83">
        <v>1405172.41</v>
      </c>
      <c r="AQ18" s="82">
        <v>0</v>
      </c>
      <c r="AR18" s="83">
        <v>0</v>
      </c>
      <c r="AS18" s="82">
        <v>0</v>
      </c>
      <c r="AT18" s="83">
        <v>0</v>
      </c>
    </row>
    <row r="19" spans="1:46" x14ac:dyDescent="0.2">
      <c r="A19" s="6">
        <v>1260</v>
      </c>
      <c r="B19" s="7" t="s">
        <v>46</v>
      </c>
      <c r="C19" s="81">
        <f t="shared" si="0"/>
        <v>445859378.95000076</v>
      </c>
      <c r="D19" s="81">
        <f t="shared" si="1"/>
        <v>4847954.8500000006</v>
      </c>
      <c r="E19" s="82">
        <v>4051672.0799999982</v>
      </c>
      <c r="F19" s="83">
        <v>0</v>
      </c>
      <c r="G19" s="82">
        <v>1321581.0499999998</v>
      </c>
      <c r="H19" s="83">
        <v>0</v>
      </c>
      <c r="I19" s="82">
        <v>408718290.45000076</v>
      </c>
      <c r="J19" s="83">
        <v>0</v>
      </c>
      <c r="K19" s="82">
        <v>0</v>
      </c>
      <c r="L19" s="83">
        <v>881558.52000000048</v>
      </c>
      <c r="M19" s="82">
        <v>709822.78000000026</v>
      </c>
      <c r="N19" s="83">
        <v>0</v>
      </c>
      <c r="O19" s="82">
        <v>0</v>
      </c>
      <c r="P19" s="83">
        <v>0</v>
      </c>
      <c r="Q19" s="82"/>
      <c r="R19" s="83">
        <v>3939955.78</v>
      </c>
      <c r="S19" s="152">
        <v>1445048.4799999993</v>
      </c>
      <c r="T19" s="83">
        <v>0</v>
      </c>
      <c r="U19" s="82">
        <v>0</v>
      </c>
      <c r="V19" s="83">
        <v>0</v>
      </c>
      <c r="W19" s="82">
        <v>11588076.13000001</v>
      </c>
      <c r="X19" s="83">
        <v>0</v>
      </c>
      <c r="Y19" s="82">
        <v>620227.99000000022</v>
      </c>
      <c r="Z19" s="83">
        <v>0</v>
      </c>
      <c r="AA19" s="82">
        <v>0</v>
      </c>
      <c r="AB19" s="83">
        <v>0</v>
      </c>
      <c r="AC19" s="82">
        <v>3390284.05</v>
      </c>
      <c r="AD19" s="83">
        <v>0</v>
      </c>
      <c r="AE19" s="82">
        <v>9300978.1199999973</v>
      </c>
      <c r="AF19" s="83"/>
      <c r="AG19" s="82">
        <v>0</v>
      </c>
      <c r="AH19" s="83">
        <v>26440.55</v>
      </c>
      <c r="AI19" s="82">
        <v>482557.43999999994</v>
      </c>
      <c r="AJ19" s="83"/>
      <c r="AK19" s="82">
        <v>3383852.81</v>
      </c>
      <c r="AL19" s="83"/>
      <c r="AM19" s="82">
        <v>348064.38</v>
      </c>
      <c r="AN19" s="83">
        <v>0</v>
      </c>
      <c r="AO19" s="82">
        <v>406081.08000000007</v>
      </c>
      <c r="AP19" s="83"/>
      <c r="AQ19" s="82">
        <v>92842.11</v>
      </c>
      <c r="AR19" s="83">
        <v>0</v>
      </c>
      <c r="AS19" s="82">
        <v>0</v>
      </c>
      <c r="AT19" s="83">
        <v>0</v>
      </c>
    </row>
    <row r="20" spans="1:46" x14ac:dyDescent="0.2">
      <c r="A20" s="6">
        <v>1270</v>
      </c>
      <c r="B20" s="7" t="s">
        <v>17</v>
      </c>
      <c r="C20" s="81">
        <f t="shared" si="0"/>
        <v>217430.01999999955</v>
      </c>
      <c r="D20" s="81">
        <f t="shared" si="1"/>
        <v>3718986.2299999995</v>
      </c>
      <c r="E20" s="82">
        <v>0</v>
      </c>
      <c r="F20" s="83">
        <v>0</v>
      </c>
      <c r="G20" s="82">
        <v>0</v>
      </c>
      <c r="H20" s="83">
        <v>0</v>
      </c>
      <c r="I20" s="82">
        <v>217430.01999999955</v>
      </c>
      <c r="J20" s="83">
        <v>0</v>
      </c>
      <c r="K20" s="82">
        <v>0</v>
      </c>
      <c r="L20" s="83">
        <v>0</v>
      </c>
      <c r="M20" s="82">
        <v>0</v>
      </c>
      <c r="N20" s="83">
        <v>0</v>
      </c>
      <c r="O20" s="82">
        <v>0</v>
      </c>
      <c r="P20" s="83">
        <v>0</v>
      </c>
      <c r="Q20" s="82">
        <v>0</v>
      </c>
      <c r="R20" s="83">
        <v>0</v>
      </c>
      <c r="S20" s="152">
        <v>0</v>
      </c>
      <c r="T20" s="83">
        <v>0</v>
      </c>
      <c r="U20" s="82">
        <v>0</v>
      </c>
      <c r="V20" s="83">
        <v>0</v>
      </c>
      <c r="W20" s="82">
        <v>0</v>
      </c>
      <c r="X20" s="83">
        <v>25000</v>
      </c>
      <c r="Y20" s="82">
        <v>0</v>
      </c>
      <c r="Z20" s="83">
        <v>124046.33999999985</v>
      </c>
      <c r="AA20" s="82">
        <v>0</v>
      </c>
      <c r="AB20" s="83">
        <v>0</v>
      </c>
      <c r="AC20" s="82">
        <v>0</v>
      </c>
      <c r="AD20" s="83">
        <v>3562567.4899999998</v>
      </c>
      <c r="AE20" s="82">
        <v>0</v>
      </c>
      <c r="AF20" s="83">
        <v>0</v>
      </c>
      <c r="AG20" s="82">
        <v>0</v>
      </c>
      <c r="AH20" s="83">
        <v>7372.4</v>
      </c>
      <c r="AI20" s="82"/>
      <c r="AJ20" s="83"/>
      <c r="AK20" s="82">
        <v>0</v>
      </c>
      <c r="AL20" s="83">
        <v>0</v>
      </c>
      <c r="AM20" s="82"/>
      <c r="AN20" s="83">
        <v>0</v>
      </c>
      <c r="AO20" s="82">
        <v>0</v>
      </c>
      <c r="AP20" s="83">
        <v>0</v>
      </c>
      <c r="AQ20" s="82">
        <v>0</v>
      </c>
      <c r="AR20" s="83">
        <v>0</v>
      </c>
      <c r="AS20" s="82">
        <v>0</v>
      </c>
      <c r="AT20" s="83">
        <v>0</v>
      </c>
    </row>
    <row r="21" spans="1:46" x14ac:dyDescent="0.2">
      <c r="A21" s="6">
        <v>1280</v>
      </c>
      <c r="B21" s="7" t="s">
        <v>47</v>
      </c>
      <c r="C21" s="81">
        <f t="shared" si="0"/>
        <v>0</v>
      </c>
      <c r="D21" s="81">
        <f t="shared" si="1"/>
        <v>1304155.4499999955</v>
      </c>
      <c r="E21" s="82">
        <v>0</v>
      </c>
      <c r="F21" s="83">
        <v>0</v>
      </c>
      <c r="G21" s="82">
        <v>0</v>
      </c>
      <c r="H21" s="83">
        <v>0</v>
      </c>
      <c r="I21" s="82">
        <v>0</v>
      </c>
      <c r="J21" s="83">
        <v>0</v>
      </c>
      <c r="K21" s="82">
        <v>0</v>
      </c>
      <c r="L21" s="83">
        <v>0</v>
      </c>
      <c r="M21" s="82">
        <v>0</v>
      </c>
      <c r="N21" s="83">
        <v>0</v>
      </c>
      <c r="O21" s="82">
        <v>0</v>
      </c>
      <c r="P21" s="83">
        <v>0</v>
      </c>
      <c r="Q21" s="82">
        <v>0</v>
      </c>
      <c r="R21" s="83">
        <v>0</v>
      </c>
      <c r="S21" s="152">
        <v>0</v>
      </c>
      <c r="T21" s="83">
        <v>0</v>
      </c>
      <c r="U21" s="82">
        <v>0</v>
      </c>
      <c r="V21" s="83">
        <v>0</v>
      </c>
      <c r="W21" s="82">
        <v>0</v>
      </c>
      <c r="X21" s="83">
        <v>0</v>
      </c>
      <c r="Y21" s="82">
        <v>0</v>
      </c>
      <c r="Z21" s="83">
        <v>0</v>
      </c>
      <c r="AA21" s="82">
        <v>0</v>
      </c>
      <c r="AB21" s="83">
        <v>0</v>
      </c>
      <c r="AC21" s="82">
        <v>0</v>
      </c>
      <c r="AD21" s="83">
        <v>0</v>
      </c>
      <c r="AE21" s="82">
        <v>0</v>
      </c>
      <c r="AF21" s="83">
        <v>0</v>
      </c>
      <c r="AG21" s="82">
        <v>0</v>
      </c>
      <c r="AH21" s="83">
        <v>0</v>
      </c>
      <c r="AI21" s="82"/>
      <c r="AJ21" s="83">
        <v>1304155.4499999955</v>
      </c>
      <c r="AK21" s="82">
        <v>0</v>
      </c>
      <c r="AL21" s="83">
        <v>0</v>
      </c>
      <c r="AM21" s="82"/>
      <c r="AN21" s="83">
        <v>0</v>
      </c>
      <c r="AO21" s="82">
        <v>0</v>
      </c>
      <c r="AP21" s="83">
        <v>0</v>
      </c>
      <c r="AQ21" s="82">
        <v>0</v>
      </c>
      <c r="AR21" s="83">
        <v>0</v>
      </c>
      <c r="AS21" s="82">
        <v>0</v>
      </c>
      <c r="AT21" s="83">
        <v>0</v>
      </c>
    </row>
    <row r="22" spans="1:46" x14ac:dyDescent="0.2">
      <c r="A22" s="6">
        <v>1290</v>
      </c>
      <c r="B22" s="7" t="s">
        <v>18</v>
      </c>
      <c r="C22" s="81">
        <f t="shared" si="0"/>
        <v>0</v>
      </c>
      <c r="D22" s="81">
        <f t="shared" si="1"/>
        <v>0</v>
      </c>
      <c r="E22" s="82">
        <v>0</v>
      </c>
      <c r="F22" s="83">
        <v>0</v>
      </c>
      <c r="G22" s="82">
        <v>0</v>
      </c>
      <c r="H22" s="83">
        <v>0</v>
      </c>
      <c r="I22" s="82">
        <v>0</v>
      </c>
      <c r="J22" s="83">
        <v>0</v>
      </c>
      <c r="K22" s="82">
        <v>0</v>
      </c>
      <c r="L22" s="83">
        <v>0</v>
      </c>
      <c r="M22" s="82">
        <v>0</v>
      </c>
      <c r="N22" s="83">
        <v>0</v>
      </c>
      <c r="O22" s="82">
        <v>0</v>
      </c>
      <c r="P22" s="83">
        <v>0</v>
      </c>
      <c r="Q22" s="82">
        <v>0</v>
      </c>
      <c r="R22" s="83">
        <v>0</v>
      </c>
      <c r="S22" s="152">
        <v>0</v>
      </c>
      <c r="T22" s="83">
        <v>0</v>
      </c>
      <c r="U22" s="82">
        <v>0</v>
      </c>
      <c r="V22" s="83">
        <v>0</v>
      </c>
      <c r="W22" s="82">
        <v>0</v>
      </c>
      <c r="X22" s="83">
        <v>0</v>
      </c>
      <c r="Y22" s="82">
        <v>0</v>
      </c>
      <c r="Z22" s="83">
        <v>0</v>
      </c>
      <c r="AA22" s="82">
        <v>0</v>
      </c>
      <c r="AB22" s="83">
        <v>0</v>
      </c>
      <c r="AC22" s="82">
        <v>0</v>
      </c>
      <c r="AD22" s="83">
        <v>0</v>
      </c>
      <c r="AE22" s="82">
        <v>0</v>
      </c>
      <c r="AF22" s="83">
        <v>0</v>
      </c>
      <c r="AG22" s="82">
        <v>0</v>
      </c>
      <c r="AH22" s="83">
        <v>0</v>
      </c>
      <c r="AI22" s="82">
        <v>0</v>
      </c>
      <c r="AJ22" s="83">
        <v>0</v>
      </c>
      <c r="AK22" s="82">
        <v>0</v>
      </c>
      <c r="AL22" s="83">
        <v>0</v>
      </c>
      <c r="AM22" s="82"/>
      <c r="AN22" s="83">
        <v>0</v>
      </c>
      <c r="AO22" s="82">
        <v>0</v>
      </c>
      <c r="AP22" s="83">
        <v>0</v>
      </c>
      <c r="AQ22" s="82">
        <v>0</v>
      </c>
      <c r="AR22" s="83">
        <v>0</v>
      </c>
      <c r="AS22" s="82">
        <v>0</v>
      </c>
      <c r="AT22" s="83">
        <v>0</v>
      </c>
    </row>
    <row r="23" spans="1:46" s="5" customFormat="1" x14ac:dyDescent="0.2">
      <c r="A23" s="8">
        <v>2000</v>
      </c>
      <c r="B23" s="9" t="s">
        <v>19</v>
      </c>
      <c r="C23" s="84">
        <f t="shared" si="0"/>
        <v>227909803.01000005</v>
      </c>
      <c r="D23" s="84">
        <f t="shared" si="1"/>
        <v>28968748.349999998</v>
      </c>
      <c r="E23" s="85">
        <v>1365275.6399999997</v>
      </c>
      <c r="F23" s="86">
        <v>0</v>
      </c>
      <c r="G23" s="85">
        <v>1787227.7399999998</v>
      </c>
      <c r="H23" s="86">
        <v>0</v>
      </c>
      <c r="I23" s="85">
        <v>200433637.93000007</v>
      </c>
      <c r="J23" s="86">
        <v>22540401.559999995</v>
      </c>
      <c r="K23" s="85">
        <v>0</v>
      </c>
      <c r="L23" s="86">
        <v>0</v>
      </c>
      <c r="M23" s="85">
        <v>3237925.1</v>
      </c>
      <c r="N23" s="86">
        <v>0</v>
      </c>
      <c r="O23" s="85">
        <v>0</v>
      </c>
      <c r="P23" s="86">
        <v>0</v>
      </c>
      <c r="Q23" s="85"/>
      <c r="R23" s="86">
        <v>5846358.54</v>
      </c>
      <c r="S23" s="87">
        <v>0</v>
      </c>
      <c r="T23" s="86">
        <v>0</v>
      </c>
      <c r="U23" s="85">
        <v>0</v>
      </c>
      <c r="V23" s="86">
        <v>0</v>
      </c>
      <c r="W23" s="85">
        <v>1152871.2400000002</v>
      </c>
      <c r="X23" s="86">
        <v>0</v>
      </c>
      <c r="Y23" s="85">
        <v>2296.5500000000466</v>
      </c>
      <c r="Z23" s="86">
        <v>0</v>
      </c>
      <c r="AA23" s="85">
        <v>0</v>
      </c>
      <c r="AB23" s="86">
        <v>0</v>
      </c>
      <c r="AC23" s="85">
        <v>4844787.2599999988</v>
      </c>
      <c r="AD23" s="86">
        <v>0</v>
      </c>
      <c r="AE23" s="85">
        <v>5981650.5600000005</v>
      </c>
      <c r="AF23" s="86">
        <v>56870.19</v>
      </c>
      <c r="AG23" s="85">
        <v>0</v>
      </c>
      <c r="AH23" s="86">
        <v>21185.71</v>
      </c>
      <c r="AI23" s="85">
        <v>8351648.4799999977</v>
      </c>
      <c r="AJ23" s="86">
        <v>0</v>
      </c>
      <c r="AK23" s="85">
        <v>0</v>
      </c>
      <c r="AL23" s="86">
        <v>0</v>
      </c>
      <c r="AM23" s="85">
        <v>0</v>
      </c>
      <c r="AN23" s="86">
        <v>0</v>
      </c>
      <c r="AO23" s="85">
        <v>752482.51000000071</v>
      </c>
      <c r="AP23" s="86">
        <v>0</v>
      </c>
      <c r="AQ23" s="85">
        <v>0</v>
      </c>
      <c r="AR23" s="86">
        <v>503932.35000000102</v>
      </c>
      <c r="AS23" s="85">
        <v>0</v>
      </c>
      <c r="AT23" s="86">
        <v>0</v>
      </c>
    </row>
    <row r="24" spans="1:46" x14ac:dyDescent="0.2">
      <c r="A24" s="6">
        <v>2100</v>
      </c>
      <c r="B24" s="7" t="s">
        <v>20</v>
      </c>
      <c r="C24" s="81">
        <f t="shared" si="0"/>
        <v>193961480.21000004</v>
      </c>
      <c r="D24" s="81">
        <f t="shared" si="1"/>
        <v>6797591.5500000007</v>
      </c>
      <c r="E24" s="82">
        <v>1365275.6399999997</v>
      </c>
      <c r="F24" s="83">
        <v>0</v>
      </c>
      <c r="G24" s="82">
        <v>1735382.7499999998</v>
      </c>
      <c r="H24" s="83">
        <v>0</v>
      </c>
      <c r="I24" s="82">
        <v>172690211.00000003</v>
      </c>
      <c r="J24" s="83">
        <v>0</v>
      </c>
      <c r="K24" s="82">
        <v>0</v>
      </c>
      <c r="L24" s="83">
        <v>0</v>
      </c>
      <c r="M24" s="82">
        <v>3237925.1</v>
      </c>
      <c r="N24" s="83">
        <v>0</v>
      </c>
      <c r="O24" s="82">
        <v>0</v>
      </c>
      <c r="P24" s="83">
        <v>0</v>
      </c>
      <c r="Q24" s="82"/>
      <c r="R24" s="83">
        <v>5846358.54</v>
      </c>
      <c r="S24" s="152">
        <v>534139.70999999961</v>
      </c>
      <c r="T24" s="83">
        <v>49831.399999999907</v>
      </c>
      <c r="U24" s="82">
        <v>0</v>
      </c>
      <c r="V24" s="83">
        <v>59191.29</v>
      </c>
      <c r="W24" s="82">
        <v>1152871.2400000002</v>
      </c>
      <c r="X24" s="83">
        <v>0</v>
      </c>
      <c r="Y24" s="82">
        <v>2296.5500000000466</v>
      </c>
      <c r="Z24" s="83">
        <v>0</v>
      </c>
      <c r="AA24" s="85">
        <v>0</v>
      </c>
      <c r="AB24" s="83">
        <v>260222.07</v>
      </c>
      <c r="AC24" s="82">
        <v>4844787.2599999988</v>
      </c>
      <c r="AD24" s="83">
        <v>0</v>
      </c>
      <c r="AE24" s="82">
        <v>5981650.5600000005</v>
      </c>
      <c r="AF24" s="83">
        <v>56870.19</v>
      </c>
      <c r="AG24" s="82">
        <v>0</v>
      </c>
      <c r="AH24" s="83">
        <v>21185.71</v>
      </c>
      <c r="AI24" s="82">
        <v>1664458.3399999971</v>
      </c>
      <c r="AJ24" s="83">
        <v>0</v>
      </c>
      <c r="AK24" s="82">
        <v>0</v>
      </c>
      <c r="AL24" s="83">
        <v>0</v>
      </c>
      <c r="AM24" s="82">
        <v>0</v>
      </c>
      <c r="AN24" s="83">
        <v>0</v>
      </c>
      <c r="AO24" s="82">
        <v>752482.51000000071</v>
      </c>
      <c r="AP24" s="83">
        <v>0</v>
      </c>
      <c r="AQ24" s="82">
        <v>0</v>
      </c>
      <c r="AR24" s="83">
        <v>503932.35000000102</v>
      </c>
      <c r="AS24" s="82">
        <v>-0.45</v>
      </c>
      <c r="AT24" s="83">
        <v>0</v>
      </c>
    </row>
    <row r="25" spans="1:46" x14ac:dyDescent="0.2">
      <c r="A25" s="6">
        <v>2110</v>
      </c>
      <c r="B25" s="7" t="s">
        <v>21</v>
      </c>
      <c r="C25" s="81">
        <f t="shared" si="0"/>
        <v>36134495.780000053</v>
      </c>
      <c r="D25" s="81">
        <f t="shared" si="1"/>
        <v>36460650.289999999</v>
      </c>
      <c r="E25" s="82">
        <v>1372806.4299999997</v>
      </c>
      <c r="F25" s="83">
        <v>0</v>
      </c>
      <c r="G25" s="82">
        <v>1794777.3899999997</v>
      </c>
      <c r="H25" s="83">
        <v>0</v>
      </c>
      <c r="I25" s="82">
        <v>17715413.630000055</v>
      </c>
      <c r="J25" s="83">
        <v>0</v>
      </c>
      <c r="K25" s="82">
        <v>0</v>
      </c>
      <c r="L25" s="83">
        <v>20269.330000000016</v>
      </c>
      <c r="M25" s="82">
        <v>3044521.6</v>
      </c>
      <c r="N25" s="83">
        <v>0</v>
      </c>
      <c r="O25" s="82">
        <v>0</v>
      </c>
      <c r="P25" s="83">
        <v>0</v>
      </c>
      <c r="Q25" s="82"/>
      <c r="R25" s="83">
        <v>67850.300000000047</v>
      </c>
      <c r="S25" s="152">
        <v>511257.71999999986</v>
      </c>
      <c r="T25" s="83">
        <v>49831.399999999907</v>
      </c>
      <c r="U25" s="82">
        <v>0</v>
      </c>
      <c r="V25" s="83">
        <v>59191.29</v>
      </c>
      <c r="W25" s="82">
        <v>1152871.2400000002</v>
      </c>
      <c r="X25" s="83">
        <v>0</v>
      </c>
      <c r="Y25" s="82">
        <v>2296.5500000000466</v>
      </c>
      <c r="Z25" s="83">
        <v>0</v>
      </c>
      <c r="AA25" s="82">
        <v>11574.19</v>
      </c>
      <c r="AB25" s="83">
        <v>0</v>
      </c>
      <c r="AC25" s="82">
        <v>2427790.6099999994</v>
      </c>
      <c r="AD25" s="83">
        <v>0</v>
      </c>
      <c r="AE25" s="82">
        <v>5981650.5600000005</v>
      </c>
      <c r="AF25" s="83">
        <v>0</v>
      </c>
      <c r="AG25" s="82">
        <v>0</v>
      </c>
      <c r="AH25" s="83">
        <v>21185.71</v>
      </c>
      <c r="AI25" s="82">
        <v>1071638.4599999972</v>
      </c>
      <c r="AJ25" s="83">
        <v>0</v>
      </c>
      <c r="AK25" s="82">
        <v>295415.34000000003</v>
      </c>
      <c r="AL25" s="83">
        <v>807030.62</v>
      </c>
      <c r="AM25" s="82"/>
      <c r="AN25" s="83">
        <v>34931359.289999999</v>
      </c>
      <c r="AO25" s="82">
        <v>752482.51000000071</v>
      </c>
      <c r="AP25" s="83">
        <v>0</v>
      </c>
      <c r="AQ25" s="82">
        <v>0</v>
      </c>
      <c r="AR25" s="83">
        <v>503932.35000000102</v>
      </c>
      <c r="AS25" s="82">
        <v>-0.45</v>
      </c>
      <c r="AT25" s="83">
        <v>0</v>
      </c>
    </row>
    <row r="26" spans="1:46" x14ac:dyDescent="0.2">
      <c r="A26" s="6">
        <v>2120</v>
      </c>
      <c r="B26" s="7" t="s">
        <v>22</v>
      </c>
      <c r="C26" s="81">
        <f t="shared" si="0"/>
        <v>0</v>
      </c>
      <c r="D26" s="81">
        <f t="shared" si="1"/>
        <v>803367.85000000009</v>
      </c>
      <c r="E26" s="82">
        <v>0</v>
      </c>
      <c r="F26" s="83">
        <v>0</v>
      </c>
      <c r="G26" s="82">
        <v>0</v>
      </c>
      <c r="H26" s="83">
        <v>0</v>
      </c>
      <c r="I26" s="82">
        <v>0</v>
      </c>
      <c r="J26" s="83">
        <v>0</v>
      </c>
      <c r="K26" s="82">
        <v>0</v>
      </c>
      <c r="L26" s="83">
        <v>0</v>
      </c>
      <c r="M26" s="82">
        <v>0</v>
      </c>
      <c r="N26" s="83">
        <v>0</v>
      </c>
      <c r="O26" s="82">
        <v>0</v>
      </c>
      <c r="P26" s="83">
        <v>0</v>
      </c>
      <c r="Q26" s="82"/>
      <c r="R26" s="83"/>
      <c r="S26" s="152">
        <v>0</v>
      </c>
      <c r="T26" s="83">
        <v>0</v>
      </c>
      <c r="U26" s="82">
        <v>0</v>
      </c>
      <c r="V26" s="83">
        <v>0</v>
      </c>
      <c r="W26" s="82">
        <v>0</v>
      </c>
      <c r="X26" s="83">
        <v>0</v>
      </c>
      <c r="Y26" s="82">
        <v>0</v>
      </c>
      <c r="Z26" s="83">
        <v>0</v>
      </c>
      <c r="AA26" s="82">
        <v>0</v>
      </c>
      <c r="AB26" s="83">
        <v>0</v>
      </c>
      <c r="AC26" s="82">
        <v>0</v>
      </c>
      <c r="AD26" s="83">
        <v>0</v>
      </c>
      <c r="AE26" s="82"/>
      <c r="AF26" s="83">
        <v>56870.19</v>
      </c>
      <c r="AG26" s="82">
        <v>0</v>
      </c>
      <c r="AH26" s="83">
        <v>0</v>
      </c>
      <c r="AI26" s="82"/>
      <c r="AJ26" s="83">
        <v>0</v>
      </c>
      <c r="AK26" s="82"/>
      <c r="AL26" s="83">
        <v>746497.66</v>
      </c>
      <c r="AM26" s="82"/>
      <c r="AN26" s="83"/>
      <c r="AO26" s="82">
        <v>0</v>
      </c>
      <c r="AP26" s="83">
        <v>0</v>
      </c>
      <c r="AQ26" s="82">
        <v>0</v>
      </c>
      <c r="AR26" s="83">
        <v>0</v>
      </c>
      <c r="AS26" s="82">
        <v>0</v>
      </c>
      <c r="AT26" s="83">
        <v>0</v>
      </c>
    </row>
    <row r="27" spans="1:46" x14ac:dyDescent="0.2">
      <c r="A27" s="6">
        <v>2130</v>
      </c>
      <c r="B27" s="7" t="s">
        <v>23</v>
      </c>
      <c r="C27" s="81">
        <f t="shared" si="0"/>
        <v>0</v>
      </c>
      <c r="D27" s="81">
        <f t="shared" si="1"/>
        <v>0</v>
      </c>
      <c r="E27" s="82">
        <v>0</v>
      </c>
      <c r="F27" s="83">
        <v>0</v>
      </c>
      <c r="G27" s="82">
        <v>0</v>
      </c>
      <c r="H27" s="83">
        <v>0</v>
      </c>
      <c r="I27" s="82">
        <v>0</v>
      </c>
      <c r="J27" s="83">
        <v>0</v>
      </c>
      <c r="K27" s="82">
        <v>0</v>
      </c>
      <c r="L27" s="83">
        <v>0</v>
      </c>
      <c r="M27" s="82">
        <v>0</v>
      </c>
      <c r="N27" s="83">
        <v>0</v>
      </c>
      <c r="O27" s="82">
        <v>0</v>
      </c>
      <c r="P27" s="83">
        <v>0</v>
      </c>
      <c r="Q27" s="82"/>
      <c r="R27" s="83"/>
      <c r="S27" s="152">
        <v>0</v>
      </c>
      <c r="T27" s="83">
        <v>0</v>
      </c>
      <c r="U27" s="82">
        <v>0</v>
      </c>
      <c r="V27" s="83">
        <v>0</v>
      </c>
      <c r="W27" s="82">
        <v>0</v>
      </c>
      <c r="X27" s="83">
        <v>0</v>
      </c>
      <c r="Y27" s="82">
        <v>0</v>
      </c>
      <c r="Z27" s="83">
        <v>0</v>
      </c>
      <c r="AA27" s="82">
        <v>0</v>
      </c>
      <c r="AB27" s="83">
        <v>0</v>
      </c>
      <c r="AC27" s="82">
        <v>0</v>
      </c>
      <c r="AD27" s="83">
        <v>0</v>
      </c>
      <c r="AE27" s="82">
        <v>0</v>
      </c>
      <c r="AF27" s="83">
        <v>0</v>
      </c>
      <c r="AG27" s="82">
        <v>0</v>
      </c>
      <c r="AH27" s="83">
        <v>0</v>
      </c>
      <c r="AI27" s="82"/>
      <c r="AJ27" s="83">
        <v>0</v>
      </c>
      <c r="AK27" s="82"/>
      <c r="AL27" s="83"/>
      <c r="AM27" s="82"/>
      <c r="AN27" s="83"/>
      <c r="AO27" s="82">
        <v>0</v>
      </c>
      <c r="AP27" s="83">
        <v>0</v>
      </c>
      <c r="AQ27" s="82">
        <v>0</v>
      </c>
      <c r="AR27" s="83">
        <v>0</v>
      </c>
      <c r="AS27" s="82">
        <v>0</v>
      </c>
      <c r="AT27" s="83">
        <v>0</v>
      </c>
    </row>
    <row r="28" spans="1:46" x14ac:dyDescent="0.2">
      <c r="A28" s="6">
        <v>2140</v>
      </c>
      <c r="B28" s="7" t="s">
        <v>24</v>
      </c>
      <c r="C28" s="81">
        <f t="shared" si="0"/>
        <v>0</v>
      </c>
      <c r="D28" s="81">
        <f t="shared" si="1"/>
        <v>0</v>
      </c>
      <c r="E28" s="82">
        <v>0</v>
      </c>
      <c r="F28" s="83">
        <v>0</v>
      </c>
      <c r="G28" s="82">
        <v>0</v>
      </c>
      <c r="H28" s="83">
        <v>0</v>
      </c>
      <c r="I28" s="82">
        <v>0</v>
      </c>
      <c r="J28" s="83">
        <v>0</v>
      </c>
      <c r="K28" s="82">
        <v>0</v>
      </c>
      <c r="L28" s="83">
        <v>0</v>
      </c>
      <c r="M28" s="82">
        <v>0</v>
      </c>
      <c r="N28" s="83">
        <v>0</v>
      </c>
      <c r="O28" s="82">
        <v>0</v>
      </c>
      <c r="P28" s="83">
        <v>0</v>
      </c>
      <c r="Q28" s="82"/>
      <c r="R28" s="83"/>
      <c r="S28" s="152">
        <v>0</v>
      </c>
      <c r="T28" s="83">
        <v>0</v>
      </c>
      <c r="U28" s="82">
        <v>0</v>
      </c>
      <c r="V28" s="83">
        <v>0</v>
      </c>
      <c r="W28" s="82">
        <v>0</v>
      </c>
      <c r="X28" s="83">
        <v>0</v>
      </c>
      <c r="Y28" s="82">
        <v>0</v>
      </c>
      <c r="Z28" s="83">
        <v>0</v>
      </c>
      <c r="AA28" s="82">
        <v>0</v>
      </c>
      <c r="AB28" s="83">
        <v>0</v>
      </c>
      <c r="AC28" s="82">
        <v>0</v>
      </c>
      <c r="AD28" s="83">
        <v>0</v>
      </c>
      <c r="AE28" s="82">
        <v>0</v>
      </c>
      <c r="AF28" s="83">
        <v>0</v>
      </c>
      <c r="AG28" s="82">
        <v>0</v>
      </c>
      <c r="AH28" s="83">
        <v>0</v>
      </c>
      <c r="AI28" s="82"/>
      <c r="AJ28" s="83">
        <v>0</v>
      </c>
      <c r="AK28" s="82"/>
      <c r="AL28" s="83"/>
      <c r="AM28" s="82"/>
      <c r="AN28" s="83"/>
      <c r="AO28" s="82">
        <v>0</v>
      </c>
      <c r="AP28" s="83">
        <v>0</v>
      </c>
      <c r="AQ28" s="82">
        <v>0</v>
      </c>
      <c r="AR28" s="83">
        <v>0</v>
      </c>
      <c r="AS28" s="82">
        <v>0</v>
      </c>
      <c r="AT28" s="83">
        <v>0</v>
      </c>
    </row>
    <row r="29" spans="1:46" x14ac:dyDescent="0.2">
      <c r="A29" s="6">
        <v>2150</v>
      </c>
      <c r="B29" s="7" t="s">
        <v>25</v>
      </c>
      <c r="C29" s="81">
        <f t="shared" si="0"/>
        <v>663392.06999999983</v>
      </c>
      <c r="D29" s="81">
        <f t="shared" si="1"/>
        <v>0</v>
      </c>
      <c r="E29" s="82">
        <v>0</v>
      </c>
      <c r="F29" s="83">
        <v>0</v>
      </c>
      <c r="G29" s="82">
        <v>0</v>
      </c>
      <c r="H29" s="83">
        <v>0</v>
      </c>
      <c r="I29" s="82">
        <v>478581.56999999983</v>
      </c>
      <c r="J29" s="83">
        <v>0</v>
      </c>
      <c r="K29" s="82">
        <v>0</v>
      </c>
      <c r="L29" s="83">
        <v>0</v>
      </c>
      <c r="M29" s="82">
        <v>0</v>
      </c>
      <c r="N29" s="83">
        <v>0</v>
      </c>
      <c r="O29" s="82">
        <v>0</v>
      </c>
      <c r="P29" s="83">
        <v>0</v>
      </c>
      <c r="Q29" s="82">
        <v>20499.629999999997</v>
      </c>
      <c r="R29" s="83"/>
      <c r="S29" s="152">
        <v>0</v>
      </c>
      <c r="T29" s="83">
        <v>0</v>
      </c>
      <c r="U29" s="82">
        <v>0</v>
      </c>
      <c r="V29" s="83">
        <v>0</v>
      </c>
      <c r="W29" s="82">
        <v>0</v>
      </c>
      <c r="X29" s="83">
        <v>0</v>
      </c>
      <c r="Y29" s="82">
        <v>0</v>
      </c>
      <c r="Z29" s="83">
        <v>0</v>
      </c>
      <c r="AA29" s="82">
        <v>0</v>
      </c>
      <c r="AB29" s="83">
        <v>0</v>
      </c>
      <c r="AC29" s="82">
        <v>0</v>
      </c>
      <c r="AD29" s="83">
        <v>0</v>
      </c>
      <c r="AE29" s="82">
        <v>0</v>
      </c>
      <c r="AF29" s="83">
        <v>0</v>
      </c>
      <c r="AG29" s="82">
        <v>0</v>
      </c>
      <c r="AH29" s="83">
        <v>0</v>
      </c>
      <c r="AI29" s="82"/>
      <c r="AJ29" s="83">
        <v>0</v>
      </c>
      <c r="AK29" s="82"/>
      <c r="AL29" s="83"/>
      <c r="AM29" s="82">
        <v>164310.87</v>
      </c>
      <c r="AN29" s="83"/>
      <c r="AO29" s="82">
        <v>0</v>
      </c>
      <c r="AP29" s="83">
        <v>0</v>
      </c>
      <c r="AQ29" s="82">
        <v>0</v>
      </c>
      <c r="AR29" s="83">
        <v>0</v>
      </c>
      <c r="AS29" s="82">
        <v>0</v>
      </c>
      <c r="AT29" s="83">
        <v>0</v>
      </c>
    </row>
    <row r="30" spans="1:46" x14ac:dyDescent="0.2">
      <c r="A30" s="6">
        <v>2160</v>
      </c>
      <c r="B30" s="7" t="s">
        <v>26</v>
      </c>
      <c r="C30" s="81">
        <f t="shared" si="0"/>
        <v>157506032.32999998</v>
      </c>
      <c r="D30" s="81">
        <f t="shared" si="1"/>
        <v>5799007.8700000001</v>
      </c>
      <c r="E30" s="82">
        <v>0</v>
      </c>
      <c r="F30" s="83">
        <v>0</v>
      </c>
      <c r="G30" s="82">
        <v>0</v>
      </c>
      <c r="H30" s="83">
        <v>0</v>
      </c>
      <c r="I30" s="82">
        <v>154496215.79999998</v>
      </c>
      <c r="J30" s="83">
        <v>0</v>
      </c>
      <c r="K30" s="82">
        <v>0</v>
      </c>
      <c r="L30" s="83">
        <v>0</v>
      </c>
      <c r="M30" s="82">
        <v>0</v>
      </c>
      <c r="N30" s="83">
        <v>0</v>
      </c>
      <c r="O30" s="82">
        <v>0</v>
      </c>
      <c r="P30" s="83">
        <v>0</v>
      </c>
      <c r="Q30" s="82"/>
      <c r="R30" s="83">
        <v>5799007.8700000001</v>
      </c>
      <c r="S30" s="152">
        <v>0</v>
      </c>
      <c r="T30" s="83">
        <v>0</v>
      </c>
      <c r="U30" s="82">
        <v>0</v>
      </c>
      <c r="V30" s="83">
        <v>0</v>
      </c>
      <c r="W30" s="82">
        <v>0</v>
      </c>
      <c r="X30" s="83">
        <v>0</v>
      </c>
      <c r="Y30" s="82">
        <v>0</v>
      </c>
      <c r="Z30" s="83">
        <v>0</v>
      </c>
      <c r="AA30" s="82">
        <v>0</v>
      </c>
      <c r="AB30" s="83">
        <v>0</v>
      </c>
      <c r="AC30" s="82">
        <v>2416996.6499999994</v>
      </c>
      <c r="AD30" s="83">
        <v>0</v>
      </c>
      <c r="AE30" s="82">
        <v>0</v>
      </c>
      <c r="AF30" s="83">
        <v>0</v>
      </c>
      <c r="AG30" s="82">
        <v>0</v>
      </c>
      <c r="AH30" s="83">
        <v>0</v>
      </c>
      <c r="AI30" s="82">
        <v>592819.87999999989</v>
      </c>
      <c r="AJ30" s="83">
        <v>0</v>
      </c>
      <c r="AK30" s="82"/>
      <c r="AL30" s="83"/>
      <c r="AM30" s="82">
        <v>0</v>
      </c>
      <c r="AN30" s="83">
        <v>0</v>
      </c>
      <c r="AO30" s="82">
        <v>0</v>
      </c>
      <c r="AP30" s="83">
        <v>0</v>
      </c>
      <c r="AQ30" s="82">
        <v>0</v>
      </c>
      <c r="AR30" s="83">
        <v>0</v>
      </c>
      <c r="AS30" s="82">
        <v>0</v>
      </c>
      <c r="AT30" s="83">
        <v>0</v>
      </c>
    </row>
    <row r="31" spans="1:46" x14ac:dyDescent="0.2">
      <c r="A31" s="6">
        <v>2170</v>
      </c>
      <c r="B31" s="7" t="s">
        <v>27</v>
      </c>
      <c r="C31" s="81">
        <f t="shared" si="0"/>
        <v>345330.93999999977</v>
      </c>
      <c r="D31" s="81">
        <f t="shared" si="1"/>
        <v>310401.84999999998</v>
      </c>
      <c r="E31" s="82">
        <v>0</v>
      </c>
      <c r="F31" s="83">
        <v>7530.79</v>
      </c>
      <c r="G31" s="82">
        <v>129045.45</v>
      </c>
      <c r="H31" s="83">
        <v>0</v>
      </c>
      <c r="I31" s="82">
        <v>0</v>
      </c>
      <c r="J31" s="83">
        <v>0</v>
      </c>
      <c r="K31" s="82">
        <v>0</v>
      </c>
      <c r="L31" s="83">
        <v>0</v>
      </c>
      <c r="M31" s="82">
        <v>193403.5</v>
      </c>
      <c r="N31" s="83">
        <v>0</v>
      </c>
      <c r="O31" s="82">
        <v>0</v>
      </c>
      <c r="P31" s="83">
        <v>0</v>
      </c>
      <c r="Q31" s="82">
        <v>0</v>
      </c>
      <c r="R31" s="83">
        <v>0</v>
      </c>
      <c r="S31" s="152">
        <v>22881.989999999758</v>
      </c>
      <c r="T31" s="83">
        <v>0</v>
      </c>
      <c r="U31" s="82">
        <v>0</v>
      </c>
      <c r="V31" s="83">
        <v>0</v>
      </c>
      <c r="W31" s="82">
        <v>0</v>
      </c>
      <c r="X31" s="83">
        <v>0</v>
      </c>
      <c r="Y31" s="82">
        <v>0</v>
      </c>
      <c r="Z31" s="83">
        <v>0</v>
      </c>
      <c r="AA31" s="82">
        <v>0</v>
      </c>
      <c r="AB31" s="83">
        <v>271796.26</v>
      </c>
      <c r="AC31" s="82">
        <v>0</v>
      </c>
      <c r="AD31" s="83">
        <v>0</v>
      </c>
      <c r="AE31" s="82">
        <v>0</v>
      </c>
      <c r="AF31" s="83">
        <v>0</v>
      </c>
      <c r="AG31" s="82">
        <v>0</v>
      </c>
      <c r="AH31" s="83">
        <v>0</v>
      </c>
      <c r="AI31" s="82">
        <v>0</v>
      </c>
      <c r="AJ31" s="83">
        <v>0</v>
      </c>
      <c r="AK31" s="82"/>
      <c r="AL31" s="83">
        <v>31074.799999999999</v>
      </c>
      <c r="AM31" s="82">
        <v>0</v>
      </c>
      <c r="AN31" s="83">
        <v>0</v>
      </c>
      <c r="AO31" s="82">
        <v>0</v>
      </c>
      <c r="AP31" s="83">
        <v>0</v>
      </c>
      <c r="AQ31" s="82">
        <v>0</v>
      </c>
      <c r="AR31" s="83">
        <v>0</v>
      </c>
      <c r="AS31" s="82">
        <v>0</v>
      </c>
      <c r="AT31" s="83">
        <v>0</v>
      </c>
    </row>
    <row r="32" spans="1:46" x14ac:dyDescent="0.2">
      <c r="A32" s="6">
        <v>2190</v>
      </c>
      <c r="B32" s="7" t="s">
        <v>28</v>
      </c>
      <c r="C32" s="81">
        <f t="shared" si="0"/>
        <v>0</v>
      </c>
      <c r="D32" s="81">
        <f t="shared" si="1"/>
        <v>355948.3</v>
      </c>
      <c r="E32" s="82">
        <v>0</v>
      </c>
      <c r="F32" s="83">
        <v>0</v>
      </c>
      <c r="G32" s="82">
        <v>0</v>
      </c>
      <c r="H32" s="83">
        <v>0</v>
      </c>
      <c r="I32" s="82">
        <v>0</v>
      </c>
      <c r="J32" s="83">
        <v>0</v>
      </c>
      <c r="K32" s="82">
        <v>0</v>
      </c>
      <c r="L32" s="83">
        <v>0</v>
      </c>
      <c r="M32" s="82">
        <v>0</v>
      </c>
      <c r="N32" s="83">
        <v>0</v>
      </c>
      <c r="O32" s="82">
        <v>0</v>
      </c>
      <c r="P32" s="83">
        <v>0</v>
      </c>
      <c r="Q32" s="82">
        <v>0</v>
      </c>
      <c r="R32" s="83">
        <v>0</v>
      </c>
      <c r="S32" s="152">
        <v>0</v>
      </c>
      <c r="T32" s="83">
        <v>0</v>
      </c>
      <c r="U32" s="82">
        <v>0</v>
      </c>
      <c r="V32" s="83">
        <v>0</v>
      </c>
      <c r="W32" s="82">
        <v>0</v>
      </c>
      <c r="X32" s="83">
        <v>0</v>
      </c>
      <c r="Y32" s="82">
        <v>0</v>
      </c>
      <c r="Z32" s="83">
        <v>0</v>
      </c>
      <c r="AA32" s="82">
        <v>0</v>
      </c>
      <c r="AB32" s="83">
        <v>0</v>
      </c>
      <c r="AC32" s="82">
        <v>0</v>
      </c>
      <c r="AD32" s="83">
        <v>0</v>
      </c>
      <c r="AE32" s="82">
        <v>0</v>
      </c>
      <c r="AF32" s="83">
        <v>0</v>
      </c>
      <c r="AG32" s="82">
        <v>0</v>
      </c>
      <c r="AH32" s="83">
        <v>0</v>
      </c>
      <c r="AI32" s="82">
        <v>0</v>
      </c>
      <c r="AJ32" s="83">
        <v>0</v>
      </c>
      <c r="AK32" s="82"/>
      <c r="AL32" s="83">
        <v>355948.3</v>
      </c>
      <c r="AM32" s="82">
        <v>0</v>
      </c>
      <c r="AN32" s="83">
        <v>0</v>
      </c>
      <c r="AO32" s="82">
        <v>0</v>
      </c>
      <c r="AP32" s="83">
        <v>0</v>
      </c>
      <c r="AQ32" s="82">
        <v>0</v>
      </c>
      <c r="AR32" s="83">
        <v>0</v>
      </c>
      <c r="AS32" s="82">
        <v>0</v>
      </c>
      <c r="AT32" s="83">
        <v>0</v>
      </c>
    </row>
    <row r="33" spans="1:46" x14ac:dyDescent="0.2">
      <c r="A33" s="6">
        <v>2200</v>
      </c>
      <c r="B33" s="7" t="s">
        <v>29</v>
      </c>
      <c r="C33" s="81">
        <f t="shared" si="0"/>
        <v>34482462.060000032</v>
      </c>
      <c r="D33" s="81">
        <f t="shared" si="1"/>
        <v>22540401.559999995</v>
      </c>
      <c r="E33" s="82">
        <v>0</v>
      </c>
      <c r="F33" s="83">
        <v>0</v>
      </c>
      <c r="G33" s="85">
        <v>51844.99</v>
      </c>
      <c r="H33" s="86">
        <v>0</v>
      </c>
      <c r="I33" s="82">
        <v>27743426.93000003</v>
      </c>
      <c r="J33" s="83">
        <v>22540401.559999995</v>
      </c>
      <c r="K33" s="82">
        <v>0</v>
      </c>
      <c r="L33" s="83">
        <v>0</v>
      </c>
      <c r="M33" s="82">
        <v>0</v>
      </c>
      <c r="N33" s="83">
        <v>0</v>
      </c>
      <c r="O33" s="82">
        <v>0</v>
      </c>
      <c r="P33" s="83">
        <v>0</v>
      </c>
      <c r="Q33" s="82">
        <v>0</v>
      </c>
      <c r="R33" s="83">
        <v>0</v>
      </c>
      <c r="S33" s="152">
        <v>0</v>
      </c>
      <c r="T33" s="83">
        <v>0</v>
      </c>
      <c r="U33" s="82">
        <v>0</v>
      </c>
      <c r="V33" s="83">
        <v>0</v>
      </c>
      <c r="W33" s="82">
        <v>0</v>
      </c>
      <c r="X33" s="83">
        <v>0</v>
      </c>
      <c r="Y33" s="82">
        <v>0</v>
      </c>
      <c r="Z33" s="83">
        <v>0</v>
      </c>
      <c r="AA33" s="82">
        <v>0</v>
      </c>
      <c r="AB33" s="83">
        <v>0</v>
      </c>
      <c r="AC33" s="82">
        <v>0</v>
      </c>
      <c r="AD33" s="83">
        <v>0</v>
      </c>
      <c r="AE33" s="82">
        <v>0</v>
      </c>
      <c r="AF33" s="83">
        <v>0</v>
      </c>
      <c r="AG33" s="82">
        <v>0</v>
      </c>
      <c r="AH33" s="83">
        <v>0</v>
      </c>
      <c r="AI33" s="82">
        <v>6687190.1400000006</v>
      </c>
      <c r="AJ33" s="83"/>
      <c r="AK33" s="82">
        <v>0</v>
      </c>
      <c r="AL33" s="83">
        <v>0</v>
      </c>
      <c r="AM33" s="82">
        <v>0</v>
      </c>
      <c r="AN33" s="83">
        <v>0</v>
      </c>
      <c r="AO33" s="82">
        <v>0</v>
      </c>
      <c r="AP33" s="83">
        <v>0</v>
      </c>
      <c r="AQ33" s="82">
        <v>0</v>
      </c>
      <c r="AR33" s="83">
        <v>0</v>
      </c>
      <c r="AS33" s="82">
        <v>0</v>
      </c>
      <c r="AT33" s="83">
        <v>0</v>
      </c>
    </row>
    <row r="34" spans="1:46" x14ac:dyDescent="0.2">
      <c r="A34" s="6">
        <v>2210</v>
      </c>
      <c r="B34" s="7" t="s">
        <v>30</v>
      </c>
      <c r="C34" s="81">
        <f t="shared" si="0"/>
        <v>0</v>
      </c>
      <c r="D34" s="81">
        <f t="shared" si="1"/>
        <v>22540401.559999995</v>
      </c>
      <c r="E34" s="82">
        <v>0</v>
      </c>
      <c r="F34" s="83">
        <v>0</v>
      </c>
      <c r="G34" s="82">
        <v>0</v>
      </c>
      <c r="H34" s="83">
        <v>0</v>
      </c>
      <c r="I34" s="82">
        <v>0</v>
      </c>
      <c r="J34" s="83">
        <v>22540401.559999995</v>
      </c>
      <c r="K34" s="82">
        <v>0</v>
      </c>
      <c r="L34" s="83">
        <v>0</v>
      </c>
      <c r="M34" s="82">
        <v>0</v>
      </c>
      <c r="N34" s="83">
        <v>0</v>
      </c>
      <c r="O34" s="82">
        <v>0</v>
      </c>
      <c r="P34" s="83">
        <v>0</v>
      </c>
      <c r="Q34" s="82">
        <v>0</v>
      </c>
      <c r="R34" s="83">
        <v>0</v>
      </c>
      <c r="S34" s="152">
        <v>0</v>
      </c>
      <c r="T34" s="83">
        <v>0</v>
      </c>
      <c r="U34" s="82">
        <v>0</v>
      </c>
      <c r="V34" s="83">
        <v>0</v>
      </c>
      <c r="W34" s="82">
        <v>0</v>
      </c>
      <c r="X34" s="83">
        <v>0</v>
      </c>
      <c r="Y34" s="82">
        <v>0</v>
      </c>
      <c r="Z34" s="83">
        <v>0</v>
      </c>
      <c r="AA34" s="82">
        <v>0</v>
      </c>
      <c r="AB34" s="83">
        <v>0</v>
      </c>
      <c r="AC34" s="82">
        <v>0</v>
      </c>
      <c r="AD34" s="83">
        <v>0</v>
      </c>
      <c r="AE34" s="82">
        <v>0</v>
      </c>
      <c r="AF34" s="83">
        <v>0</v>
      </c>
      <c r="AG34" s="82">
        <v>0</v>
      </c>
      <c r="AH34" s="83">
        <v>0</v>
      </c>
      <c r="AI34" s="82"/>
      <c r="AJ34" s="83"/>
      <c r="AK34" s="82">
        <v>0</v>
      </c>
      <c r="AL34" s="83">
        <v>0</v>
      </c>
      <c r="AM34" s="82">
        <v>0</v>
      </c>
      <c r="AN34" s="83">
        <v>0</v>
      </c>
      <c r="AO34" s="82">
        <v>0</v>
      </c>
      <c r="AP34" s="83">
        <v>0</v>
      </c>
      <c r="AQ34" s="82">
        <v>0</v>
      </c>
      <c r="AR34" s="83">
        <v>0</v>
      </c>
      <c r="AS34" s="82">
        <v>0</v>
      </c>
      <c r="AT34" s="83">
        <v>0</v>
      </c>
    </row>
    <row r="35" spans="1:46" x14ac:dyDescent="0.2">
      <c r="A35" s="6">
        <v>2220</v>
      </c>
      <c r="B35" s="7" t="s">
        <v>31</v>
      </c>
      <c r="C35" s="81">
        <f t="shared" si="0"/>
        <v>0</v>
      </c>
      <c r="D35" s="81">
        <f t="shared" si="1"/>
        <v>0</v>
      </c>
      <c r="E35" s="82">
        <v>0</v>
      </c>
      <c r="F35" s="83">
        <v>0</v>
      </c>
      <c r="G35" s="82">
        <v>0</v>
      </c>
      <c r="H35" s="83">
        <v>0</v>
      </c>
      <c r="I35" s="82">
        <v>0</v>
      </c>
      <c r="J35" s="83">
        <v>0</v>
      </c>
      <c r="K35" s="82">
        <v>0</v>
      </c>
      <c r="L35" s="83">
        <v>0</v>
      </c>
      <c r="M35" s="82">
        <v>0</v>
      </c>
      <c r="N35" s="83">
        <v>0</v>
      </c>
      <c r="O35" s="82">
        <v>0</v>
      </c>
      <c r="P35" s="83">
        <v>0</v>
      </c>
      <c r="Q35" s="82">
        <v>0</v>
      </c>
      <c r="R35" s="83">
        <v>0</v>
      </c>
      <c r="S35" s="152">
        <v>0</v>
      </c>
      <c r="T35" s="83">
        <v>0</v>
      </c>
      <c r="U35" s="82">
        <v>0</v>
      </c>
      <c r="V35" s="83">
        <v>0</v>
      </c>
      <c r="W35" s="82">
        <v>0</v>
      </c>
      <c r="X35" s="83">
        <v>0</v>
      </c>
      <c r="Y35" s="82">
        <v>0</v>
      </c>
      <c r="Z35" s="83">
        <v>0</v>
      </c>
      <c r="AA35" s="82">
        <v>0</v>
      </c>
      <c r="AB35" s="83">
        <v>0</v>
      </c>
      <c r="AC35" s="82">
        <v>0</v>
      </c>
      <c r="AD35" s="83">
        <v>0</v>
      </c>
      <c r="AE35" s="82">
        <v>0</v>
      </c>
      <c r="AF35" s="83">
        <v>0</v>
      </c>
      <c r="AG35" s="82">
        <v>0</v>
      </c>
      <c r="AH35" s="83">
        <v>0</v>
      </c>
      <c r="AI35" s="82"/>
      <c r="AJ35" s="83"/>
      <c r="AK35" s="82">
        <v>0</v>
      </c>
      <c r="AL35" s="83">
        <v>0</v>
      </c>
      <c r="AM35" s="82">
        <v>0</v>
      </c>
      <c r="AN35" s="83">
        <v>0</v>
      </c>
      <c r="AO35" s="82">
        <v>0</v>
      </c>
      <c r="AP35" s="83">
        <v>0</v>
      </c>
      <c r="AQ35" s="82">
        <v>0</v>
      </c>
      <c r="AR35" s="83">
        <v>0</v>
      </c>
      <c r="AS35" s="82">
        <v>0</v>
      </c>
      <c r="AT35" s="83">
        <v>0</v>
      </c>
    </row>
    <row r="36" spans="1:46" x14ac:dyDescent="0.2">
      <c r="A36" s="6">
        <v>2230</v>
      </c>
      <c r="B36" s="7" t="s">
        <v>32</v>
      </c>
      <c r="C36" s="81">
        <f t="shared" si="0"/>
        <v>0</v>
      </c>
      <c r="D36" s="81">
        <f t="shared" si="1"/>
        <v>0</v>
      </c>
      <c r="E36" s="82">
        <v>0</v>
      </c>
      <c r="F36" s="83">
        <v>0</v>
      </c>
      <c r="G36" s="82">
        <v>0</v>
      </c>
      <c r="H36" s="83">
        <v>0</v>
      </c>
      <c r="I36" s="82">
        <v>0</v>
      </c>
      <c r="J36" s="83">
        <v>0</v>
      </c>
      <c r="K36" s="82">
        <v>0</v>
      </c>
      <c r="L36" s="83">
        <v>0</v>
      </c>
      <c r="M36" s="82">
        <v>0</v>
      </c>
      <c r="N36" s="83">
        <v>0</v>
      </c>
      <c r="O36" s="82">
        <v>0</v>
      </c>
      <c r="P36" s="83">
        <v>0</v>
      </c>
      <c r="Q36" s="82">
        <v>0</v>
      </c>
      <c r="R36" s="83">
        <v>0</v>
      </c>
      <c r="S36" s="152">
        <v>0</v>
      </c>
      <c r="T36" s="83">
        <v>0</v>
      </c>
      <c r="U36" s="82">
        <v>0</v>
      </c>
      <c r="V36" s="83">
        <v>0</v>
      </c>
      <c r="W36" s="82">
        <v>0</v>
      </c>
      <c r="X36" s="83">
        <v>0</v>
      </c>
      <c r="Y36" s="82">
        <v>0</v>
      </c>
      <c r="Z36" s="83">
        <v>0</v>
      </c>
      <c r="AA36" s="82">
        <v>0</v>
      </c>
      <c r="AB36" s="83">
        <v>0</v>
      </c>
      <c r="AC36" s="82">
        <v>0</v>
      </c>
      <c r="AD36" s="83">
        <v>0</v>
      </c>
      <c r="AE36" s="82">
        <v>0</v>
      </c>
      <c r="AF36" s="83">
        <v>0</v>
      </c>
      <c r="AG36" s="82">
        <v>0</v>
      </c>
      <c r="AH36" s="83">
        <v>0</v>
      </c>
      <c r="AI36" s="82"/>
      <c r="AJ36" s="83"/>
      <c r="AK36" s="82">
        <v>0</v>
      </c>
      <c r="AL36" s="83">
        <v>0</v>
      </c>
      <c r="AM36" s="82">
        <v>0</v>
      </c>
      <c r="AN36" s="83">
        <v>0</v>
      </c>
      <c r="AO36" s="82">
        <v>0</v>
      </c>
      <c r="AP36" s="83">
        <v>0</v>
      </c>
      <c r="AQ36" s="82">
        <v>0</v>
      </c>
      <c r="AR36" s="83">
        <v>0</v>
      </c>
      <c r="AS36" s="82">
        <v>0</v>
      </c>
      <c r="AT36" s="83">
        <v>0</v>
      </c>
    </row>
    <row r="37" spans="1:46" x14ac:dyDescent="0.2">
      <c r="A37" s="6">
        <v>2240</v>
      </c>
      <c r="B37" s="7" t="s">
        <v>33</v>
      </c>
      <c r="C37" s="81">
        <f t="shared" si="0"/>
        <v>33456116.100000001</v>
      </c>
      <c r="D37" s="81">
        <f t="shared" si="1"/>
        <v>0</v>
      </c>
      <c r="E37" s="82">
        <v>0</v>
      </c>
      <c r="F37" s="83">
        <v>0</v>
      </c>
      <c r="G37" s="82">
        <v>0</v>
      </c>
      <c r="H37" s="83">
        <v>0</v>
      </c>
      <c r="I37" s="82">
        <v>20981373.460000001</v>
      </c>
      <c r="J37" s="83">
        <v>0</v>
      </c>
      <c r="K37" s="82">
        <v>0</v>
      </c>
      <c r="L37" s="83">
        <v>0</v>
      </c>
      <c r="M37" s="82">
        <v>0</v>
      </c>
      <c r="N37" s="83">
        <v>0</v>
      </c>
      <c r="O37" s="82">
        <v>0</v>
      </c>
      <c r="P37" s="83">
        <v>0</v>
      </c>
      <c r="Q37" s="82">
        <v>0</v>
      </c>
      <c r="R37" s="83">
        <v>0</v>
      </c>
      <c r="S37" s="152">
        <v>0</v>
      </c>
      <c r="T37" s="83">
        <v>0</v>
      </c>
      <c r="U37" s="82">
        <v>0</v>
      </c>
      <c r="V37" s="83">
        <v>0</v>
      </c>
      <c r="W37" s="82">
        <v>0</v>
      </c>
      <c r="X37" s="83">
        <v>0</v>
      </c>
      <c r="Y37" s="82">
        <v>0</v>
      </c>
      <c r="Z37" s="83">
        <v>0</v>
      </c>
      <c r="AA37" s="82">
        <v>0</v>
      </c>
      <c r="AB37" s="83">
        <v>0</v>
      </c>
      <c r="AC37" s="82">
        <v>0</v>
      </c>
      <c r="AD37" s="83">
        <v>0</v>
      </c>
      <c r="AE37" s="82">
        <v>0</v>
      </c>
      <c r="AF37" s="83">
        <v>0</v>
      </c>
      <c r="AG37" s="82">
        <v>0</v>
      </c>
      <c r="AH37" s="83">
        <v>0</v>
      </c>
      <c r="AI37" s="82">
        <v>12474742.640000001</v>
      </c>
      <c r="AJ37" s="83"/>
      <c r="AK37" s="82">
        <v>0</v>
      </c>
      <c r="AL37" s="83">
        <v>0</v>
      </c>
      <c r="AM37" s="82">
        <v>0</v>
      </c>
      <c r="AN37" s="83">
        <v>0</v>
      </c>
      <c r="AO37" s="82">
        <v>0</v>
      </c>
      <c r="AP37" s="83">
        <v>0</v>
      </c>
      <c r="AQ37" s="82">
        <v>0</v>
      </c>
      <c r="AR37" s="83">
        <v>0</v>
      </c>
      <c r="AS37" s="82">
        <v>0</v>
      </c>
      <c r="AT37" s="83">
        <v>0</v>
      </c>
    </row>
    <row r="38" spans="1:46" x14ac:dyDescent="0.2">
      <c r="A38" s="6">
        <v>2250</v>
      </c>
      <c r="B38" s="7" t="s">
        <v>48</v>
      </c>
      <c r="C38" s="81">
        <f t="shared" si="0"/>
        <v>0</v>
      </c>
      <c r="D38" s="81">
        <f t="shared" si="1"/>
        <v>5787552.5</v>
      </c>
      <c r="E38" s="82">
        <v>0</v>
      </c>
      <c r="F38" s="83">
        <v>0</v>
      </c>
      <c r="G38" s="82">
        <v>0</v>
      </c>
      <c r="H38" s="83">
        <v>0</v>
      </c>
      <c r="I38" s="82">
        <v>0</v>
      </c>
      <c r="J38" s="83">
        <v>0</v>
      </c>
      <c r="K38" s="82">
        <v>0</v>
      </c>
      <c r="L38" s="83">
        <v>0</v>
      </c>
      <c r="M38" s="82">
        <v>0</v>
      </c>
      <c r="N38" s="83">
        <v>0</v>
      </c>
      <c r="O38" s="82">
        <v>0</v>
      </c>
      <c r="P38" s="83">
        <v>0</v>
      </c>
      <c r="Q38" s="82">
        <v>0</v>
      </c>
      <c r="R38" s="83">
        <v>0</v>
      </c>
      <c r="S38" s="152">
        <v>0</v>
      </c>
      <c r="T38" s="83">
        <v>0</v>
      </c>
      <c r="U38" s="82">
        <v>0</v>
      </c>
      <c r="V38" s="83">
        <v>0</v>
      </c>
      <c r="W38" s="82">
        <v>0</v>
      </c>
      <c r="X38" s="83">
        <v>0</v>
      </c>
      <c r="Y38" s="82">
        <v>0</v>
      </c>
      <c r="Z38" s="83">
        <v>0</v>
      </c>
      <c r="AA38" s="82">
        <v>0</v>
      </c>
      <c r="AB38" s="83">
        <v>0</v>
      </c>
      <c r="AC38" s="82">
        <v>0</v>
      </c>
      <c r="AD38" s="83">
        <v>0</v>
      </c>
      <c r="AE38" s="82">
        <v>0</v>
      </c>
      <c r="AF38" s="83">
        <v>0</v>
      </c>
      <c r="AG38" s="82">
        <v>0</v>
      </c>
      <c r="AH38" s="83">
        <v>0</v>
      </c>
      <c r="AI38" s="82"/>
      <c r="AJ38" s="83">
        <v>5787552.5</v>
      </c>
      <c r="AK38" s="82">
        <v>0</v>
      </c>
      <c r="AL38" s="83">
        <v>0</v>
      </c>
      <c r="AM38" s="82">
        <v>0</v>
      </c>
      <c r="AN38" s="83">
        <v>0</v>
      </c>
      <c r="AO38" s="82">
        <v>0</v>
      </c>
      <c r="AP38" s="83">
        <v>0</v>
      </c>
      <c r="AQ38" s="82">
        <v>0</v>
      </c>
      <c r="AR38" s="83">
        <v>0</v>
      </c>
      <c r="AS38" s="82">
        <v>0</v>
      </c>
      <c r="AT38" s="83">
        <v>0</v>
      </c>
    </row>
    <row r="39" spans="1:46" x14ac:dyDescent="0.2">
      <c r="A39" s="6">
        <v>2260</v>
      </c>
      <c r="B39" s="7" t="s">
        <v>34</v>
      </c>
      <c r="C39" s="81">
        <f t="shared" si="0"/>
        <v>6813898.4600000288</v>
      </c>
      <c r="D39" s="81">
        <f t="shared" si="1"/>
        <v>0</v>
      </c>
      <c r="E39" s="82">
        <v>0</v>
      </c>
      <c r="F39" s="83">
        <v>0</v>
      </c>
      <c r="G39" s="82">
        <v>51844.99</v>
      </c>
      <c r="H39" s="83">
        <v>0</v>
      </c>
      <c r="I39" s="82">
        <v>6762053.4700000286</v>
      </c>
      <c r="J39" s="83">
        <v>0</v>
      </c>
      <c r="K39" s="82">
        <v>0</v>
      </c>
      <c r="L39" s="83">
        <v>0</v>
      </c>
      <c r="M39" s="82">
        <v>0</v>
      </c>
      <c r="N39" s="83">
        <v>0</v>
      </c>
      <c r="O39" s="82">
        <v>0</v>
      </c>
      <c r="P39" s="83">
        <v>0</v>
      </c>
      <c r="Q39" s="82">
        <v>0</v>
      </c>
      <c r="R39" s="83">
        <v>0</v>
      </c>
      <c r="S39" s="152">
        <v>0</v>
      </c>
      <c r="T39" s="83">
        <v>0</v>
      </c>
      <c r="U39" s="82">
        <v>0</v>
      </c>
      <c r="V39" s="83">
        <v>0</v>
      </c>
      <c r="W39" s="82">
        <v>0</v>
      </c>
      <c r="X39" s="83">
        <v>0</v>
      </c>
      <c r="Y39" s="82">
        <v>0</v>
      </c>
      <c r="Z39" s="83">
        <v>0</v>
      </c>
      <c r="AA39" s="82">
        <v>0</v>
      </c>
      <c r="AB39" s="83">
        <v>0</v>
      </c>
      <c r="AC39" s="82">
        <v>0</v>
      </c>
      <c r="AD39" s="83">
        <v>0</v>
      </c>
      <c r="AE39" s="82">
        <v>0</v>
      </c>
      <c r="AF39" s="83">
        <v>0</v>
      </c>
      <c r="AG39" s="82">
        <v>0</v>
      </c>
      <c r="AH39" s="83">
        <v>0</v>
      </c>
      <c r="AI39" s="82">
        <v>0</v>
      </c>
      <c r="AJ39" s="83">
        <v>0</v>
      </c>
      <c r="AK39" s="82">
        <v>0</v>
      </c>
      <c r="AL39" s="83">
        <v>0</v>
      </c>
      <c r="AM39" s="82">
        <v>0</v>
      </c>
      <c r="AN39" s="83">
        <v>0</v>
      </c>
      <c r="AO39" s="82">
        <v>0</v>
      </c>
      <c r="AP39" s="83">
        <v>0</v>
      </c>
      <c r="AQ39" s="82">
        <v>0</v>
      </c>
      <c r="AR39" s="83">
        <v>0</v>
      </c>
      <c r="AS39" s="82">
        <v>0</v>
      </c>
      <c r="AT39" s="83">
        <v>0</v>
      </c>
    </row>
    <row r="40" spans="1:46" s="5" customFormat="1" x14ac:dyDescent="0.2">
      <c r="A40" s="8">
        <v>3000</v>
      </c>
      <c r="B40" s="9" t="s">
        <v>45</v>
      </c>
      <c r="C40" s="84">
        <f t="shared" si="0"/>
        <v>736378734.44000077</v>
      </c>
      <c r="D40" s="84">
        <f t="shared" si="1"/>
        <v>4021380.7800000017</v>
      </c>
      <c r="E40" s="85">
        <v>3863713.0100000054</v>
      </c>
      <c r="F40" s="86">
        <v>0</v>
      </c>
      <c r="G40" s="85">
        <v>0</v>
      </c>
      <c r="H40" s="86">
        <v>1068919.97</v>
      </c>
      <c r="I40" s="85">
        <v>656141323.71000075</v>
      </c>
      <c r="J40" s="86">
        <v>0</v>
      </c>
      <c r="K40" s="85">
        <v>0</v>
      </c>
      <c r="L40" s="86">
        <v>0</v>
      </c>
      <c r="M40" s="85">
        <v>16415019.429999992</v>
      </c>
      <c r="N40" s="86">
        <v>1544659.27</v>
      </c>
      <c r="O40" s="85">
        <v>0</v>
      </c>
      <c r="P40" s="86">
        <v>0</v>
      </c>
      <c r="Q40" s="85">
        <v>0</v>
      </c>
      <c r="R40" s="86">
        <v>1247801.52</v>
      </c>
      <c r="S40" s="87">
        <v>0</v>
      </c>
      <c r="T40" s="86">
        <v>0</v>
      </c>
      <c r="U40" s="85">
        <v>0</v>
      </c>
      <c r="V40" s="86">
        <v>0</v>
      </c>
      <c r="W40" s="85">
        <v>7767363.6399999857</v>
      </c>
      <c r="X40" s="86">
        <v>0</v>
      </c>
      <c r="Y40" s="85">
        <v>2752509.84</v>
      </c>
      <c r="Z40" s="86">
        <v>0</v>
      </c>
      <c r="AA40" s="85">
        <v>850185</v>
      </c>
      <c r="AB40" s="86">
        <v>0</v>
      </c>
      <c r="AC40" s="85">
        <v>31655579.579999998</v>
      </c>
      <c r="AD40" s="86">
        <v>0</v>
      </c>
      <c r="AE40" s="85">
        <v>905719.2799999956</v>
      </c>
      <c r="AF40" s="86">
        <v>0</v>
      </c>
      <c r="AG40" s="85">
        <v>283601.58</v>
      </c>
      <c r="AH40" s="86">
        <v>0</v>
      </c>
      <c r="AI40" s="85">
        <v>0</v>
      </c>
      <c r="AJ40" s="86">
        <v>0</v>
      </c>
      <c r="AK40" s="85">
        <v>0</v>
      </c>
      <c r="AL40" s="86">
        <v>0</v>
      </c>
      <c r="AM40" s="85">
        <v>0</v>
      </c>
      <c r="AN40" s="86">
        <v>0</v>
      </c>
      <c r="AO40" s="85">
        <v>15232526.450000001</v>
      </c>
      <c r="AP40" s="86">
        <v>160000.02000000142</v>
      </c>
      <c r="AQ40" s="85">
        <v>511192.91999999993</v>
      </c>
      <c r="AR40" s="86">
        <v>0</v>
      </c>
      <c r="AS40" s="85">
        <v>0</v>
      </c>
      <c r="AT40" s="86">
        <v>0</v>
      </c>
    </row>
    <row r="41" spans="1:46" x14ac:dyDescent="0.2">
      <c r="A41" s="6">
        <v>3100</v>
      </c>
      <c r="B41" s="7" t="s">
        <v>35</v>
      </c>
      <c r="C41" s="81">
        <f t="shared" si="0"/>
        <v>251005781.4499999</v>
      </c>
      <c r="D41" s="81">
        <f t="shared" si="1"/>
        <v>2375689.89</v>
      </c>
      <c r="E41" s="82">
        <v>0</v>
      </c>
      <c r="F41" s="83">
        <v>0</v>
      </c>
      <c r="G41" s="82">
        <v>0</v>
      </c>
      <c r="H41" s="83">
        <v>0</v>
      </c>
      <c r="I41" s="82">
        <v>250580466.1099999</v>
      </c>
      <c r="J41" s="83">
        <v>0</v>
      </c>
      <c r="K41" s="82">
        <v>0</v>
      </c>
      <c r="L41" s="83">
        <v>0</v>
      </c>
      <c r="M41" s="82">
        <v>0</v>
      </c>
      <c r="N41" s="83">
        <v>1544659.27</v>
      </c>
      <c r="O41" s="82">
        <v>0</v>
      </c>
      <c r="P41" s="83">
        <v>0</v>
      </c>
      <c r="Q41" s="82">
        <v>0</v>
      </c>
      <c r="R41" s="83">
        <v>0</v>
      </c>
      <c r="S41" s="152">
        <v>0</v>
      </c>
      <c r="T41" s="83">
        <v>0</v>
      </c>
      <c r="U41" s="82">
        <v>0</v>
      </c>
      <c r="V41" s="83">
        <v>24000</v>
      </c>
      <c r="W41" s="82">
        <v>129900</v>
      </c>
      <c r="X41" s="83">
        <v>0</v>
      </c>
      <c r="Y41" s="82">
        <v>0</v>
      </c>
      <c r="Z41" s="83">
        <v>0</v>
      </c>
      <c r="AA41" s="82">
        <v>0</v>
      </c>
      <c r="AB41" s="83">
        <v>0</v>
      </c>
      <c r="AC41" s="82">
        <v>0</v>
      </c>
      <c r="AD41" s="83">
        <v>0</v>
      </c>
      <c r="AE41" s="82">
        <v>0</v>
      </c>
      <c r="AF41" s="83">
        <v>0</v>
      </c>
      <c r="AG41" s="82">
        <v>0</v>
      </c>
      <c r="AH41" s="83">
        <v>0</v>
      </c>
      <c r="AI41" s="82">
        <v>0</v>
      </c>
      <c r="AJ41" s="83">
        <v>0</v>
      </c>
      <c r="AK41" s="82">
        <v>295415.34000000003</v>
      </c>
      <c r="AL41" s="83">
        <v>807030.62</v>
      </c>
      <c r="AM41" s="82">
        <v>0</v>
      </c>
      <c r="AN41" s="83">
        <v>0</v>
      </c>
      <c r="AO41" s="82">
        <v>0</v>
      </c>
      <c r="AP41" s="83">
        <v>0</v>
      </c>
      <c r="AQ41" s="82">
        <v>0</v>
      </c>
      <c r="AR41" s="83">
        <v>0</v>
      </c>
      <c r="AS41" s="82">
        <v>0</v>
      </c>
      <c r="AT41" s="83">
        <v>0</v>
      </c>
    </row>
    <row r="42" spans="1:46" x14ac:dyDescent="0.2">
      <c r="A42" s="6">
        <v>3110</v>
      </c>
      <c r="B42" s="7" t="s">
        <v>36</v>
      </c>
      <c r="C42" s="81">
        <f t="shared" si="0"/>
        <v>78277382.039999723</v>
      </c>
      <c r="D42" s="81">
        <f t="shared" si="1"/>
        <v>750292.5199999999</v>
      </c>
      <c r="E42" s="82">
        <v>0</v>
      </c>
      <c r="F42" s="83">
        <v>0</v>
      </c>
      <c r="G42" s="82">
        <v>0</v>
      </c>
      <c r="H42" s="83">
        <v>0</v>
      </c>
      <c r="I42" s="82">
        <v>77427197.039999723</v>
      </c>
      <c r="J42" s="83">
        <v>0</v>
      </c>
      <c r="K42" s="82">
        <v>0</v>
      </c>
      <c r="L42" s="83">
        <v>3794.8599999998696</v>
      </c>
      <c r="M42" s="82">
        <v>0</v>
      </c>
      <c r="N42" s="83"/>
      <c r="O42" s="82">
        <v>0</v>
      </c>
      <c r="P42" s="83">
        <v>0</v>
      </c>
      <c r="Q42" s="82">
        <v>0</v>
      </c>
      <c r="R42" s="83">
        <v>0</v>
      </c>
      <c r="S42" s="152">
        <v>0</v>
      </c>
      <c r="T42" s="83">
        <v>0</v>
      </c>
      <c r="U42" s="82">
        <v>0</v>
      </c>
      <c r="V42" s="83">
        <v>0</v>
      </c>
      <c r="W42" s="82">
        <v>0</v>
      </c>
      <c r="X42" s="83">
        <v>0</v>
      </c>
      <c r="Y42" s="82">
        <v>0</v>
      </c>
      <c r="Z42" s="83">
        <v>0</v>
      </c>
      <c r="AA42" s="82">
        <v>850185</v>
      </c>
      <c r="AB42" s="83">
        <v>0</v>
      </c>
      <c r="AC42" s="82">
        <v>0</v>
      </c>
      <c r="AD42" s="83">
        <v>0</v>
      </c>
      <c r="AE42" s="82">
        <v>0</v>
      </c>
      <c r="AF42" s="83">
        <v>0</v>
      </c>
      <c r="AG42" s="82">
        <v>0</v>
      </c>
      <c r="AH42" s="83">
        <v>0</v>
      </c>
      <c r="AI42" s="82">
        <v>0</v>
      </c>
      <c r="AJ42" s="83">
        <v>0</v>
      </c>
      <c r="AK42" s="82"/>
      <c r="AL42" s="83">
        <v>746497.66</v>
      </c>
      <c r="AM42" s="82">
        <v>0</v>
      </c>
      <c r="AN42" s="83">
        <v>0</v>
      </c>
      <c r="AO42" s="82">
        <v>0</v>
      </c>
      <c r="AP42" s="83">
        <v>0</v>
      </c>
      <c r="AQ42" s="82">
        <v>0</v>
      </c>
      <c r="AR42" s="83">
        <v>0</v>
      </c>
      <c r="AS42" s="82">
        <v>0</v>
      </c>
      <c r="AT42" s="83">
        <v>0</v>
      </c>
    </row>
    <row r="43" spans="1:46" x14ac:dyDescent="0.2">
      <c r="A43" s="6">
        <v>3120</v>
      </c>
      <c r="B43" s="7" t="s">
        <v>37</v>
      </c>
      <c r="C43" s="81">
        <f t="shared" si="0"/>
        <v>173283169.07000017</v>
      </c>
      <c r="D43" s="81">
        <f t="shared" si="1"/>
        <v>2425968</v>
      </c>
      <c r="E43" s="82">
        <v>0</v>
      </c>
      <c r="F43" s="83">
        <v>0</v>
      </c>
      <c r="G43" s="82">
        <v>0</v>
      </c>
      <c r="H43" s="83">
        <v>0</v>
      </c>
      <c r="I43" s="82">
        <v>173153269.07000017</v>
      </c>
      <c r="J43" s="83">
        <v>0</v>
      </c>
      <c r="K43" s="82">
        <v>0</v>
      </c>
      <c r="L43" s="83">
        <v>2425968</v>
      </c>
      <c r="M43" s="82">
        <v>0</v>
      </c>
      <c r="N43" s="83"/>
      <c r="O43" s="82">
        <v>0</v>
      </c>
      <c r="P43" s="83">
        <v>0</v>
      </c>
      <c r="Q43" s="82">
        <v>0</v>
      </c>
      <c r="R43" s="83">
        <v>0</v>
      </c>
      <c r="S43" s="152">
        <v>0</v>
      </c>
      <c r="T43" s="83">
        <v>0</v>
      </c>
      <c r="U43" s="82">
        <v>0</v>
      </c>
      <c r="V43" s="83">
        <v>0</v>
      </c>
      <c r="W43" s="82">
        <v>129900</v>
      </c>
      <c r="X43" s="83">
        <v>0</v>
      </c>
      <c r="Y43" s="82">
        <v>0</v>
      </c>
      <c r="Z43" s="83">
        <v>0</v>
      </c>
      <c r="AA43" s="82">
        <v>0</v>
      </c>
      <c r="AB43" s="83">
        <v>0</v>
      </c>
      <c r="AC43" s="82">
        <v>0</v>
      </c>
      <c r="AD43" s="83">
        <v>0</v>
      </c>
      <c r="AE43" s="82">
        <v>0</v>
      </c>
      <c r="AF43" s="83">
        <v>0</v>
      </c>
      <c r="AG43" s="82">
        <v>0</v>
      </c>
      <c r="AH43" s="83">
        <v>0</v>
      </c>
      <c r="AI43" s="82">
        <v>0</v>
      </c>
      <c r="AJ43" s="83">
        <v>0</v>
      </c>
      <c r="AK43" s="82">
        <v>0</v>
      </c>
      <c r="AL43" s="83">
        <v>0</v>
      </c>
      <c r="AM43" s="82">
        <v>0</v>
      </c>
      <c r="AN43" s="83">
        <v>0</v>
      </c>
      <c r="AO43" s="82">
        <v>0</v>
      </c>
      <c r="AP43" s="83">
        <v>0</v>
      </c>
      <c r="AQ43" s="82">
        <v>0</v>
      </c>
      <c r="AR43" s="83">
        <v>0</v>
      </c>
      <c r="AS43" s="82">
        <v>0</v>
      </c>
      <c r="AT43" s="83">
        <v>0</v>
      </c>
    </row>
    <row r="44" spans="1:46" x14ac:dyDescent="0.2">
      <c r="A44" s="6">
        <v>3130</v>
      </c>
      <c r="B44" s="7" t="s">
        <v>38</v>
      </c>
      <c r="C44" s="81">
        <f t="shared" si="0"/>
        <v>0</v>
      </c>
      <c r="D44" s="81">
        <f t="shared" si="1"/>
        <v>1544659.27</v>
      </c>
      <c r="E44" s="82">
        <v>0</v>
      </c>
      <c r="F44" s="83">
        <v>0</v>
      </c>
      <c r="G44" s="82">
        <v>0</v>
      </c>
      <c r="H44" s="83">
        <v>0</v>
      </c>
      <c r="I44" s="82">
        <v>0</v>
      </c>
      <c r="J44" s="83">
        <v>0</v>
      </c>
      <c r="K44" s="82">
        <v>0</v>
      </c>
      <c r="L44" s="83">
        <v>0</v>
      </c>
      <c r="M44" s="82">
        <v>0</v>
      </c>
      <c r="N44" s="83">
        <v>1544659.27</v>
      </c>
      <c r="O44" s="82">
        <v>0</v>
      </c>
      <c r="P44" s="83">
        <v>0</v>
      </c>
      <c r="Q44" s="82">
        <v>0</v>
      </c>
      <c r="R44" s="83">
        <v>0</v>
      </c>
      <c r="S44" s="152">
        <v>0</v>
      </c>
      <c r="T44" s="83">
        <v>0</v>
      </c>
      <c r="U44" s="82">
        <v>0</v>
      </c>
      <c r="V44" s="83">
        <v>0</v>
      </c>
      <c r="W44" s="82">
        <v>0</v>
      </c>
      <c r="X44" s="83">
        <v>0</v>
      </c>
      <c r="Y44" s="82">
        <v>0</v>
      </c>
      <c r="Z44" s="83">
        <v>0</v>
      </c>
      <c r="AA44" s="82">
        <v>0</v>
      </c>
      <c r="AB44" s="83">
        <v>0</v>
      </c>
      <c r="AC44" s="82">
        <v>0</v>
      </c>
      <c r="AD44" s="83">
        <v>0</v>
      </c>
      <c r="AE44" s="82">
        <v>0</v>
      </c>
      <c r="AF44" s="83">
        <v>0</v>
      </c>
      <c r="AG44" s="82">
        <v>0</v>
      </c>
      <c r="AH44" s="83">
        <v>0</v>
      </c>
      <c r="AI44" s="82">
        <v>0</v>
      </c>
      <c r="AJ44" s="83">
        <v>0</v>
      </c>
      <c r="AK44" s="82">
        <v>0</v>
      </c>
      <c r="AL44" s="83">
        <v>0</v>
      </c>
      <c r="AM44" s="82">
        <v>0</v>
      </c>
      <c r="AN44" s="83">
        <v>0</v>
      </c>
      <c r="AO44" s="82">
        <v>0</v>
      </c>
      <c r="AP44" s="83">
        <v>0</v>
      </c>
      <c r="AQ44" s="82">
        <v>0</v>
      </c>
      <c r="AR44" s="83">
        <v>0</v>
      </c>
      <c r="AS44" s="82">
        <v>0</v>
      </c>
      <c r="AT44" s="83">
        <v>0</v>
      </c>
    </row>
    <row r="45" spans="1:46" x14ac:dyDescent="0.2">
      <c r="A45" s="6">
        <v>3200</v>
      </c>
      <c r="B45" s="7" t="s">
        <v>49</v>
      </c>
      <c r="C45" s="81">
        <f t="shared" si="0"/>
        <v>492207742.24000072</v>
      </c>
      <c r="D45" s="81">
        <f t="shared" si="1"/>
        <v>9175958.1300000008</v>
      </c>
      <c r="E45" s="82">
        <v>3863713.0100000054</v>
      </c>
      <c r="F45" s="83">
        <v>0</v>
      </c>
      <c r="G45" s="82">
        <v>0</v>
      </c>
      <c r="H45" s="83">
        <v>1068919.97</v>
      </c>
      <c r="I45" s="82">
        <v>405560857.60000086</v>
      </c>
      <c r="J45" s="83">
        <v>0</v>
      </c>
      <c r="K45" s="82">
        <v>0</v>
      </c>
      <c r="L45" s="83">
        <v>0</v>
      </c>
      <c r="M45" s="82">
        <v>16415019.429999992</v>
      </c>
      <c r="N45" s="83">
        <v>0</v>
      </c>
      <c r="O45" s="82">
        <v>0</v>
      </c>
      <c r="P45" s="83">
        <v>0</v>
      </c>
      <c r="Q45" s="82"/>
      <c r="R45" s="83">
        <v>1247801.52</v>
      </c>
      <c r="S45" s="152">
        <v>3779826.9600000009</v>
      </c>
      <c r="T45" s="83">
        <v>41802.569999999832</v>
      </c>
      <c r="U45" s="82">
        <v>0</v>
      </c>
      <c r="V45" s="83">
        <v>536889.67000000004</v>
      </c>
      <c r="W45" s="82">
        <v>7637463.6399999931</v>
      </c>
      <c r="X45" s="83">
        <v>0</v>
      </c>
      <c r="Y45" s="82">
        <v>2752509.84</v>
      </c>
      <c r="Z45" s="83">
        <v>0</v>
      </c>
      <c r="AA45" s="82">
        <v>0</v>
      </c>
      <c r="AB45" s="83">
        <v>2086489.78</v>
      </c>
      <c r="AC45" s="82">
        <v>31655579.579999998</v>
      </c>
      <c r="AD45" s="83">
        <v>0</v>
      </c>
      <c r="AE45" s="82">
        <v>905719.2799999956</v>
      </c>
      <c r="AF45" s="83">
        <v>0</v>
      </c>
      <c r="AG45" s="82">
        <v>283601.58</v>
      </c>
      <c r="AH45" s="83">
        <v>0</v>
      </c>
      <c r="AI45" s="82">
        <v>3609731.9499999955</v>
      </c>
      <c r="AJ45" s="83"/>
      <c r="AK45" s="82">
        <v>0</v>
      </c>
      <c r="AL45" s="83">
        <v>0</v>
      </c>
      <c r="AM45" s="82">
        <v>0</v>
      </c>
      <c r="AN45" s="83">
        <v>0</v>
      </c>
      <c r="AO45" s="82">
        <v>15232526.450000001</v>
      </c>
      <c r="AP45" s="83">
        <v>160000.02000000142</v>
      </c>
      <c r="AQ45" s="82">
        <v>511192.91999999993</v>
      </c>
      <c r="AR45" s="83">
        <v>0</v>
      </c>
      <c r="AS45" s="82">
        <v>0</v>
      </c>
      <c r="AT45" s="83">
        <v>4034054.6</v>
      </c>
    </row>
    <row r="46" spans="1:46" x14ac:dyDescent="0.2">
      <c r="A46" s="6">
        <v>3210</v>
      </c>
      <c r="B46" s="7" t="s">
        <v>112</v>
      </c>
      <c r="C46" s="81">
        <f t="shared" si="0"/>
        <v>428996603.11000001</v>
      </c>
      <c r="D46" s="81">
        <f t="shared" si="1"/>
        <v>10209222.560000001</v>
      </c>
      <c r="E46" s="82">
        <v>3863713.0100000054</v>
      </c>
      <c r="F46" s="83">
        <v>0</v>
      </c>
      <c r="G46" s="82">
        <v>0</v>
      </c>
      <c r="H46" s="83">
        <v>1035345.4</v>
      </c>
      <c r="I46" s="82">
        <v>302176486.45000005</v>
      </c>
      <c r="J46" s="83">
        <v>0</v>
      </c>
      <c r="K46" s="82">
        <v>96152.159999999916</v>
      </c>
      <c r="L46" s="83">
        <v>0</v>
      </c>
      <c r="M46" s="82">
        <v>9234365.9499999918</v>
      </c>
      <c r="N46" s="83">
        <v>0</v>
      </c>
      <c r="O46" s="82">
        <v>0</v>
      </c>
      <c r="P46" s="83">
        <v>0</v>
      </c>
      <c r="Q46" s="82">
        <v>18557999.670000002</v>
      </c>
      <c r="R46" s="83"/>
      <c r="S46" s="152">
        <v>0</v>
      </c>
      <c r="T46" s="83">
        <v>41802.569999999832</v>
      </c>
      <c r="U46" s="82">
        <v>0</v>
      </c>
      <c r="V46" s="83">
        <v>95315.34</v>
      </c>
      <c r="W46" s="82">
        <v>0</v>
      </c>
      <c r="X46" s="83">
        <v>5850722.7799999993</v>
      </c>
      <c r="Y46" s="82">
        <v>2294647.3899999997</v>
      </c>
      <c r="Z46" s="83">
        <v>0</v>
      </c>
      <c r="AA46" s="82">
        <v>0</v>
      </c>
      <c r="AB46" s="83">
        <v>2107892.69</v>
      </c>
      <c r="AC46" s="82">
        <v>31655579.579999998</v>
      </c>
      <c r="AD46" s="83">
        <v>0</v>
      </c>
      <c r="AE46" s="82">
        <v>698131.0999999959</v>
      </c>
      <c r="AF46" s="83">
        <v>0</v>
      </c>
      <c r="AG46" s="82">
        <v>283601.58</v>
      </c>
      <c r="AH46" s="83">
        <v>0</v>
      </c>
      <c r="AI46" s="82">
        <v>4644551.2599999979</v>
      </c>
      <c r="AJ46" s="83"/>
      <c r="AK46" s="82"/>
      <c r="AL46" s="83">
        <v>31074.799999999999</v>
      </c>
      <c r="AM46" s="82">
        <v>40258848.509999998</v>
      </c>
      <c r="AN46" s="83"/>
      <c r="AO46" s="82">
        <v>15232526.450000001</v>
      </c>
      <c r="AP46" s="83">
        <v>0</v>
      </c>
      <c r="AQ46" s="82">
        <v>0</v>
      </c>
      <c r="AR46" s="83">
        <v>1047068.98</v>
      </c>
      <c r="AS46" s="82">
        <v>0</v>
      </c>
      <c r="AT46" s="83">
        <v>0</v>
      </c>
    </row>
    <row r="47" spans="1:46" x14ac:dyDescent="0.2">
      <c r="A47" s="6">
        <v>3220</v>
      </c>
      <c r="B47" s="7" t="s">
        <v>39</v>
      </c>
      <c r="C47" s="81">
        <f t="shared" si="0"/>
        <v>126659257.28000081</v>
      </c>
      <c r="D47" s="81">
        <f t="shared" si="1"/>
        <v>34470875.410000004</v>
      </c>
      <c r="E47" s="82">
        <v>0</v>
      </c>
      <c r="F47" s="83">
        <v>0</v>
      </c>
      <c r="G47" s="82">
        <v>0</v>
      </c>
      <c r="H47" s="83">
        <v>33574.569999999949</v>
      </c>
      <c r="I47" s="82">
        <v>100002549.14000082</v>
      </c>
      <c r="J47" s="83">
        <v>0</v>
      </c>
      <c r="K47" s="82">
        <v>0</v>
      </c>
      <c r="L47" s="83">
        <v>1017535.94</v>
      </c>
      <c r="M47" s="82">
        <v>7180653.4800000004</v>
      </c>
      <c r="N47" s="83">
        <v>0</v>
      </c>
      <c r="O47" s="82">
        <v>0</v>
      </c>
      <c r="P47" s="83">
        <v>0</v>
      </c>
      <c r="Q47" s="82"/>
      <c r="R47" s="83">
        <v>1247801.52</v>
      </c>
      <c r="S47" s="152">
        <v>3779826.9600000009</v>
      </c>
      <c r="T47" s="83">
        <v>0</v>
      </c>
      <c r="U47" s="82">
        <v>0</v>
      </c>
      <c r="V47" s="83">
        <v>441574.33</v>
      </c>
      <c r="W47" s="82">
        <v>13451112.259999998</v>
      </c>
      <c r="X47" s="83">
        <v>0</v>
      </c>
      <c r="Y47" s="82">
        <v>457862.44999999925</v>
      </c>
      <c r="Z47" s="83">
        <v>0</v>
      </c>
      <c r="AA47" s="82">
        <v>21402.91</v>
      </c>
      <c r="AB47" s="83">
        <v>0</v>
      </c>
      <c r="AC47" s="82">
        <v>0</v>
      </c>
      <c r="AD47" s="83">
        <v>0</v>
      </c>
      <c r="AE47" s="82">
        <v>207588.1799999997</v>
      </c>
      <c r="AF47" s="83">
        <v>0</v>
      </c>
      <c r="AG47" s="82">
        <v>0</v>
      </c>
      <c r="AH47" s="83">
        <v>0</v>
      </c>
      <c r="AI47" s="82"/>
      <c r="AJ47" s="83">
        <v>1034819.3100000024</v>
      </c>
      <c r="AK47" s="82"/>
      <c r="AL47" s="83">
        <v>355948.3</v>
      </c>
      <c r="AM47" s="82"/>
      <c r="AN47" s="83">
        <v>30179621.420000002</v>
      </c>
      <c r="AO47" s="82">
        <v>0</v>
      </c>
      <c r="AP47" s="83">
        <v>160000.02000000142</v>
      </c>
      <c r="AQ47" s="82">
        <v>1558261.9</v>
      </c>
      <c r="AR47" s="83">
        <v>0</v>
      </c>
      <c r="AS47" s="82">
        <v>0</v>
      </c>
      <c r="AT47" s="83">
        <v>0</v>
      </c>
    </row>
    <row r="48" spans="1:46" x14ac:dyDescent="0.2">
      <c r="A48" s="6">
        <v>3230</v>
      </c>
      <c r="B48" s="7" t="s">
        <v>40</v>
      </c>
      <c r="C48" s="81">
        <f t="shared" si="0"/>
        <v>3381822.01</v>
      </c>
      <c r="D48" s="81">
        <f t="shared" si="1"/>
        <v>0</v>
      </c>
      <c r="E48" s="82">
        <v>0</v>
      </c>
      <c r="F48" s="83">
        <v>0</v>
      </c>
      <c r="G48" s="82">
        <v>0</v>
      </c>
      <c r="H48" s="83">
        <v>0</v>
      </c>
      <c r="I48" s="82">
        <v>3381822.01</v>
      </c>
      <c r="J48" s="83">
        <v>0</v>
      </c>
      <c r="K48" s="82">
        <v>0</v>
      </c>
      <c r="L48" s="83">
        <v>0</v>
      </c>
      <c r="M48" s="82">
        <v>0</v>
      </c>
      <c r="N48" s="83">
        <v>0</v>
      </c>
      <c r="O48" s="82">
        <v>0</v>
      </c>
      <c r="P48" s="83">
        <v>0</v>
      </c>
      <c r="Q48" s="82">
        <v>0</v>
      </c>
      <c r="R48" s="83">
        <v>0</v>
      </c>
      <c r="S48" s="152">
        <v>0</v>
      </c>
      <c r="T48" s="83">
        <v>0</v>
      </c>
      <c r="U48" s="82">
        <v>0</v>
      </c>
      <c r="V48" s="83">
        <v>0</v>
      </c>
      <c r="W48" s="82">
        <v>0</v>
      </c>
      <c r="X48" s="83">
        <v>0</v>
      </c>
      <c r="Y48" s="82">
        <v>0</v>
      </c>
      <c r="Z48" s="83">
        <v>0</v>
      </c>
      <c r="AA48" s="82">
        <v>0</v>
      </c>
      <c r="AB48" s="83">
        <v>0</v>
      </c>
      <c r="AC48" s="82">
        <v>0</v>
      </c>
      <c r="AD48" s="83">
        <v>0</v>
      </c>
      <c r="AE48" s="82">
        <v>0</v>
      </c>
      <c r="AF48" s="83">
        <v>0</v>
      </c>
      <c r="AG48" s="82">
        <v>0</v>
      </c>
      <c r="AH48" s="83">
        <v>0</v>
      </c>
      <c r="AI48" s="82">
        <v>0</v>
      </c>
      <c r="AJ48" s="83">
        <v>0</v>
      </c>
      <c r="AK48" s="82">
        <v>0</v>
      </c>
      <c r="AL48" s="83">
        <v>0</v>
      </c>
      <c r="AM48" s="82">
        <v>0</v>
      </c>
      <c r="AN48" s="83">
        <v>0</v>
      </c>
      <c r="AO48" s="82">
        <v>0</v>
      </c>
      <c r="AP48" s="83">
        <v>0</v>
      </c>
      <c r="AQ48" s="82">
        <v>0</v>
      </c>
      <c r="AR48" s="83">
        <v>0</v>
      </c>
      <c r="AS48" s="82">
        <v>0</v>
      </c>
      <c r="AT48" s="83">
        <v>0</v>
      </c>
    </row>
    <row r="49" spans="1:46" x14ac:dyDescent="0.2">
      <c r="A49" s="6">
        <v>3240</v>
      </c>
      <c r="B49" s="7" t="s">
        <v>41</v>
      </c>
      <c r="C49" s="81">
        <f t="shared" si="0"/>
        <v>0</v>
      </c>
      <c r="D49" s="81">
        <f t="shared" si="1"/>
        <v>0</v>
      </c>
      <c r="E49" s="82">
        <v>0</v>
      </c>
      <c r="F49" s="83">
        <v>0</v>
      </c>
      <c r="G49" s="82">
        <v>0</v>
      </c>
      <c r="H49" s="83">
        <v>0</v>
      </c>
      <c r="I49" s="82">
        <v>0</v>
      </c>
      <c r="J49" s="83">
        <v>0</v>
      </c>
      <c r="K49" s="82">
        <v>0</v>
      </c>
      <c r="L49" s="83">
        <v>0</v>
      </c>
      <c r="M49" s="82">
        <v>0</v>
      </c>
      <c r="N49" s="83">
        <v>0</v>
      </c>
      <c r="O49" s="82">
        <v>0</v>
      </c>
      <c r="P49" s="83">
        <v>0</v>
      </c>
      <c r="Q49" s="82">
        <v>0</v>
      </c>
      <c r="R49" s="83">
        <v>0</v>
      </c>
      <c r="S49" s="152">
        <v>0</v>
      </c>
      <c r="T49" s="83">
        <v>0</v>
      </c>
      <c r="U49" s="82">
        <v>0</v>
      </c>
      <c r="V49" s="83">
        <v>0</v>
      </c>
      <c r="W49" s="82">
        <v>0</v>
      </c>
      <c r="X49" s="83">
        <v>0</v>
      </c>
      <c r="Y49" s="82">
        <v>0</v>
      </c>
      <c r="Z49" s="83">
        <v>0</v>
      </c>
      <c r="AA49" s="82">
        <v>0</v>
      </c>
      <c r="AB49" s="83">
        <v>0</v>
      </c>
      <c r="AC49" s="82">
        <v>0</v>
      </c>
      <c r="AD49" s="83">
        <v>0</v>
      </c>
      <c r="AE49" s="82">
        <v>0</v>
      </c>
      <c r="AF49" s="83">
        <v>0</v>
      </c>
      <c r="AG49" s="82">
        <v>0</v>
      </c>
      <c r="AH49" s="83">
        <v>0</v>
      </c>
      <c r="AI49" s="82">
        <v>0</v>
      </c>
      <c r="AJ49" s="83">
        <v>0</v>
      </c>
      <c r="AK49" s="82">
        <v>0</v>
      </c>
      <c r="AL49" s="83">
        <v>0</v>
      </c>
      <c r="AM49" s="82">
        <v>0</v>
      </c>
      <c r="AN49" s="83">
        <v>0</v>
      </c>
      <c r="AO49" s="82">
        <v>0</v>
      </c>
      <c r="AP49" s="83">
        <v>0</v>
      </c>
      <c r="AQ49" s="82">
        <v>0</v>
      </c>
      <c r="AR49" s="83">
        <v>0</v>
      </c>
      <c r="AS49" s="82">
        <v>0</v>
      </c>
      <c r="AT49" s="83">
        <v>0</v>
      </c>
    </row>
    <row r="50" spans="1:46" x14ac:dyDescent="0.2">
      <c r="A50" s="6">
        <v>3250</v>
      </c>
      <c r="B50" s="7" t="s">
        <v>42</v>
      </c>
      <c r="C50" s="81">
        <f t="shared" si="0"/>
        <v>37074.160000000149</v>
      </c>
      <c r="D50" s="81">
        <f t="shared" si="1"/>
        <v>0</v>
      </c>
      <c r="E50" s="82">
        <v>0</v>
      </c>
      <c r="F50" s="83">
        <v>0</v>
      </c>
      <c r="G50" s="82">
        <v>0</v>
      </c>
      <c r="H50" s="83">
        <v>0</v>
      </c>
      <c r="I50" s="82">
        <v>0</v>
      </c>
      <c r="J50" s="83">
        <v>0</v>
      </c>
      <c r="K50" s="82">
        <v>0</v>
      </c>
      <c r="L50" s="83">
        <v>0</v>
      </c>
      <c r="M50" s="82">
        <v>0</v>
      </c>
      <c r="N50" s="83">
        <v>0</v>
      </c>
      <c r="O50" s="82">
        <v>0</v>
      </c>
      <c r="P50" s="83">
        <v>0</v>
      </c>
      <c r="Q50" s="82">
        <v>0</v>
      </c>
      <c r="R50" s="83">
        <v>0</v>
      </c>
      <c r="S50" s="152">
        <v>0</v>
      </c>
      <c r="T50" s="83">
        <v>0</v>
      </c>
      <c r="U50" s="82">
        <v>0</v>
      </c>
      <c r="V50" s="83">
        <v>0</v>
      </c>
      <c r="W50" s="82">
        <v>37074.160000000149</v>
      </c>
      <c r="X50" s="83">
        <v>0</v>
      </c>
      <c r="Y50" s="82">
        <v>0</v>
      </c>
      <c r="Z50" s="83">
        <v>0</v>
      </c>
      <c r="AA50" s="82">
        <v>0</v>
      </c>
      <c r="AB50" s="83">
        <v>0</v>
      </c>
      <c r="AC50" s="82">
        <v>0</v>
      </c>
      <c r="AD50" s="83">
        <v>0</v>
      </c>
      <c r="AE50" s="82">
        <v>0</v>
      </c>
      <c r="AF50" s="83">
        <v>0</v>
      </c>
      <c r="AG50" s="82">
        <v>0</v>
      </c>
      <c r="AH50" s="83">
        <v>0</v>
      </c>
      <c r="AI50" s="82">
        <v>0</v>
      </c>
      <c r="AJ50" s="83">
        <v>0</v>
      </c>
      <c r="AK50" s="82">
        <v>0</v>
      </c>
      <c r="AL50" s="83">
        <v>0</v>
      </c>
      <c r="AM50" s="82">
        <v>0</v>
      </c>
      <c r="AN50" s="83">
        <v>0</v>
      </c>
      <c r="AO50" s="82">
        <v>0</v>
      </c>
      <c r="AP50" s="83">
        <v>0</v>
      </c>
      <c r="AQ50" s="82">
        <v>0</v>
      </c>
      <c r="AR50" s="83">
        <v>0</v>
      </c>
      <c r="AS50" s="82">
        <v>0</v>
      </c>
      <c r="AT50" s="83">
        <v>0</v>
      </c>
    </row>
    <row r="51" spans="1:46" x14ac:dyDescent="0.2">
      <c r="A51" s="6"/>
      <c r="B51" s="7" t="s">
        <v>190</v>
      </c>
      <c r="C51" s="81">
        <f t="shared" si="0"/>
        <v>0</v>
      </c>
      <c r="D51" s="81">
        <f t="shared" si="1"/>
        <v>162826.79999999999</v>
      </c>
      <c r="E51" s="82"/>
      <c r="F51" s="83"/>
      <c r="G51" s="82"/>
      <c r="H51" s="83"/>
      <c r="I51" s="82"/>
      <c r="J51" s="83"/>
      <c r="K51" s="82"/>
      <c r="L51" s="83"/>
      <c r="M51" s="82"/>
      <c r="N51" s="83"/>
      <c r="O51" s="82"/>
      <c r="P51" s="83"/>
      <c r="Q51" s="82"/>
      <c r="R51" s="83"/>
      <c r="S51" s="152"/>
      <c r="T51" s="83"/>
      <c r="U51" s="82"/>
      <c r="V51" s="83"/>
      <c r="W51" s="82"/>
      <c r="X51" s="83"/>
      <c r="Y51" s="82"/>
      <c r="Z51" s="83"/>
      <c r="AA51" s="82"/>
      <c r="AB51" s="83"/>
      <c r="AC51" s="82"/>
      <c r="AD51" s="83"/>
      <c r="AE51" s="82"/>
      <c r="AF51" s="83"/>
      <c r="AG51" s="82"/>
      <c r="AH51" s="83"/>
      <c r="AI51" s="82"/>
      <c r="AJ51" s="83"/>
      <c r="AK51" s="82"/>
      <c r="AL51" s="83">
        <v>162826.79999999999</v>
      </c>
      <c r="AM51" s="82">
        <v>0</v>
      </c>
      <c r="AN51" s="83">
        <v>0</v>
      </c>
      <c r="AO51" s="82">
        <v>0</v>
      </c>
      <c r="AP51" s="83">
        <v>0</v>
      </c>
      <c r="AQ51" s="82">
        <v>0</v>
      </c>
      <c r="AR51" s="83">
        <v>0</v>
      </c>
      <c r="AS51" s="82">
        <v>0</v>
      </c>
      <c r="AT51" s="83">
        <v>0</v>
      </c>
    </row>
    <row r="52" spans="1:46" ht="22.5" x14ac:dyDescent="0.2">
      <c r="A52" s="6">
        <v>3300</v>
      </c>
      <c r="B52" s="7" t="s">
        <v>113</v>
      </c>
      <c r="C52" s="81">
        <f t="shared" si="0"/>
        <v>0</v>
      </c>
      <c r="D52" s="81">
        <f t="shared" si="1"/>
        <v>0</v>
      </c>
      <c r="E52" s="82">
        <v>0</v>
      </c>
      <c r="F52" s="83">
        <v>0</v>
      </c>
      <c r="G52" s="82">
        <v>0</v>
      </c>
      <c r="H52" s="83">
        <v>0</v>
      </c>
      <c r="I52" s="82">
        <v>0</v>
      </c>
      <c r="J52" s="83">
        <v>0</v>
      </c>
      <c r="K52" s="82">
        <v>0</v>
      </c>
      <c r="L52" s="83">
        <v>0</v>
      </c>
      <c r="M52" s="82">
        <v>0</v>
      </c>
      <c r="N52" s="83">
        <v>0</v>
      </c>
      <c r="O52" s="82">
        <v>0</v>
      </c>
      <c r="P52" s="83">
        <v>0</v>
      </c>
      <c r="Q52" s="82">
        <v>0</v>
      </c>
      <c r="R52" s="83">
        <v>0</v>
      </c>
      <c r="S52" s="152">
        <v>0</v>
      </c>
      <c r="T52" s="83">
        <v>0</v>
      </c>
      <c r="U52" s="82">
        <v>0</v>
      </c>
      <c r="V52" s="83">
        <v>0</v>
      </c>
      <c r="W52" s="82">
        <v>0</v>
      </c>
      <c r="X52" s="83">
        <v>0</v>
      </c>
      <c r="Y52" s="82">
        <v>0</v>
      </c>
      <c r="Z52" s="83">
        <v>0</v>
      </c>
      <c r="AA52" s="82">
        <v>0</v>
      </c>
      <c r="AB52" s="83">
        <v>0</v>
      </c>
      <c r="AC52" s="82">
        <v>0</v>
      </c>
      <c r="AD52" s="83">
        <v>0</v>
      </c>
      <c r="AE52" s="82">
        <v>0</v>
      </c>
      <c r="AF52" s="83">
        <v>0</v>
      </c>
      <c r="AG52" s="82">
        <v>0</v>
      </c>
      <c r="AH52" s="83">
        <v>0</v>
      </c>
      <c r="AI52" s="82">
        <v>0</v>
      </c>
      <c r="AJ52" s="83">
        <v>0</v>
      </c>
      <c r="AK52" s="82">
        <v>0</v>
      </c>
      <c r="AL52" s="83">
        <v>0</v>
      </c>
      <c r="AM52" s="82">
        <v>0</v>
      </c>
      <c r="AN52" s="83">
        <v>0</v>
      </c>
      <c r="AO52" s="82">
        <v>0</v>
      </c>
      <c r="AP52" s="83">
        <v>0</v>
      </c>
      <c r="AQ52" s="82">
        <v>0</v>
      </c>
      <c r="AR52" s="83">
        <v>0</v>
      </c>
      <c r="AS52" s="82">
        <v>0</v>
      </c>
      <c r="AT52" s="83">
        <v>0</v>
      </c>
    </row>
    <row r="53" spans="1:46" x14ac:dyDescent="0.2">
      <c r="A53" s="6">
        <v>3310</v>
      </c>
      <c r="B53" s="7" t="s">
        <v>43</v>
      </c>
      <c r="C53" s="81">
        <f t="shared" si="0"/>
        <v>0</v>
      </c>
      <c r="D53" s="81">
        <f t="shared" si="1"/>
        <v>0</v>
      </c>
      <c r="E53" s="82">
        <v>0</v>
      </c>
      <c r="F53" s="83">
        <v>0</v>
      </c>
      <c r="G53" s="82">
        <v>0</v>
      </c>
      <c r="H53" s="83">
        <v>0</v>
      </c>
      <c r="I53" s="82">
        <v>0</v>
      </c>
      <c r="J53" s="83">
        <v>0</v>
      </c>
      <c r="K53" s="82">
        <v>0</v>
      </c>
      <c r="L53" s="83">
        <v>0</v>
      </c>
      <c r="M53" s="82">
        <v>0</v>
      </c>
      <c r="N53" s="83">
        <v>0</v>
      </c>
      <c r="O53" s="82">
        <v>0</v>
      </c>
      <c r="P53" s="83">
        <v>0</v>
      </c>
      <c r="Q53" s="82">
        <v>0</v>
      </c>
      <c r="R53" s="83">
        <v>0</v>
      </c>
      <c r="S53" s="152">
        <v>0</v>
      </c>
      <c r="T53" s="83">
        <v>0</v>
      </c>
      <c r="U53" s="82">
        <v>0</v>
      </c>
      <c r="V53" s="83">
        <v>0</v>
      </c>
      <c r="W53" s="82">
        <v>0</v>
      </c>
      <c r="X53" s="83">
        <v>0</v>
      </c>
      <c r="Y53" s="82">
        <v>0</v>
      </c>
      <c r="Z53" s="83">
        <v>0</v>
      </c>
      <c r="AA53" s="82">
        <v>0</v>
      </c>
      <c r="AB53" s="83">
        <v>0</v>
      </c>
      <c r="AC53" s="82">
        <v>0</v>
      </c>
      <c r="AD53" s="83">
        <v>0</v>
      </c>
      <c r="AE53" s="82">
        <v>0</v>
      </c>
      <c r="AF53" s="83">
        <v>0</v>
      </c>
      <c r="AG53" s="82">
        <v>0</v>
      </c>
      <c r="AH53" s="83">
        <v>0</v>
      </c>
      <c r="AI53" s="82">
        <v>0</v>
      </c>
      <c r="AJ53" s="83">
        <v>0</v>
      </c>
      <c r="AK53" s="82">
        <v>0</v>
      </c>
      <c r="AL53" s="83">
        <v>0</v>
      </c>
      <c r="AM53" s="82">
        <v>0</v>
      </c>
      <c r="AN53" s="83">
        <v>0</v>
      </c>
      <c r="AO53" s="82">
        <v>0</v>
      </c>
      <c r="AP53" s="83">
        <v>0</v>
      </c>
      <c r="AQ53" s="82">
        <v>0</v>
      </c>
      <c r="AR53" s="83">
        <v>0</v>
      </c>
      <c r="AS53" s="82">
        <v>0</v>
      </c>
      <c r="AT53" s="83">
        <v>0</v>
      </c>
    </row>
    <row r="54" spans="1:46" x14ac:dyDescent="0.2">
      <c r="A54" s="10">
        <v>3320</v>
      </c>
      <c r="B54" s="11" t="s">
        <v>44</v>
      </c>
      <c r="C54" s="151">
        <f t="shared" si="0"/>
        <v>0</v>
      </c>
      <c r="D54" s="151">
        <f t="shared" si="1"/>
        <v>0</v>
      </c>
      <c r="E54" s="88">
        <v>0</v>
      </c>
      <c r="F54" s="89">
        <v>0</v>
      </c>
      <c r="G54" s="88">
        <v>0</v>
      </c>
      <c r="H54" s="89">
        <v>0</v>
      </c>
      <c r="I54" s="88">
        <v>0</v>
      </c>
      <c r="J54" s="89">
        <v>0</v>
      </c>
      <c r="K54" s="88">
        <v>0</v>
      </c>
      <c r="L54" s="89">
        <v>0</v>
      </c>
      <c r="M54" s="88">
        <v>0</v>
      </c>
      <c r="N54" s="89">
        <v>0</v>
      </c>
      <c r="O54" s="88">
        <v>0</v>
      </c>
      <c r="P54" s="89">
        <v>0</v>
      </c>
      <c r="Q54" s="88">
        <v>0</v>
      </c>
      <c r="R54" s="89">
        <v>0</v>
      </c>
      <c r="S54" s="153">
        <v>0</v>
      </c>
      <c r="T54" s="89">
        <v>0</v>
      </c>
      <c r="U54" s="88">
        <v>0</v>
      </c>
      <c r="V54" s="89">
        <v>0</v>
      </c>
      <c r="W54" s="88">
        <v>0</v>
      </c>
      <c r="X54" s="89"/>
      <c r="Y54" s="88">
        <v>0</v>
      </c>
      <c r="Z54" s="89">
        <v>0</v>
      </c>
      <c r="AA54" s="88">
        <v>0</v>
      </c>
      <c r="AB54" s="89">
        <v>0</v>
      </c>
      <c r="AC54" s="88">
        <v>0</v>
      </c>
      <c r="AD54" s="89">
        <v>0</v>
      </c>
      <c r="AE54" s="88">
        <v>0</v>
      </c>
      <c r="AF54" s="89">
        <v>0</v>
      </c>
      <c r="AG54" s="88">
        <v>0</v>
      </c>
      <c r="AH54" s="89">
        <v>0</v>
      </c>
      <c r="AI54" s="88">
        <v>0</v>
      </c>
      <c r="AJ54" s="89">
        <v>0</v>
      </c>
      <c r="AK54" s="88">
        <v>0</v>
      </c>
      <c r="AL54" s="89">
        <v>0</v>
      </c>
      <c r="AM54" s="88">
        <v>0</v>
      </c>
      <c r="AN54" s="89">
        <v>0</v>
      </c>
      <c r="AO54" s="88">
        <v>0</v>
      </c>
      <c r="AP54" s="89">
        <v>0</v>
      </c>
      <c r="AQ54" s="88">
        <v>0</v>
      </c>
      <c r="AR54" s="89">
        <v>0</v>
      </c>
      <c r="AS54" s="88">
        <v>0</v>
      </c>
      <c r="AT54" s="89">
        <v>0</v>
      </c>
    </row>
    <row r="58" spans="1:46" x14ac:dyDescent="0.2">
      <c r="S58" s="40"/>
    </row>
  </sheetData>
  <sheetProtection autoFilter="0"/>
  <mergeCells count="25">
    <mergeCell ref="AI2:AJ2"/>
    <mergeCell ref="A1:D1"/>
    <mergeCell ref="C2:D2"/>
    <mergeCell ref="E2:F2"/>
    <mergeCell ref="G2:H2"/>
    <mergeCell ref="I2:J2"/>
    <mergeCell ref="K2:L2"/>
    <mergeCell ref="A2:A3"/>
    <mergeCell ref="B2:B3"/>
    <mergeCell ref="AS2:AT2"/>
    <mergeCell ref="Y2:Z2"/>
    <mergeCell ref="M2:N2"/>
    <mergeCell ref="O2:P2"/>
    <mergeCell ref="Q2:R2"/>
    <mergeCell ref="S2:T2"/>
    <mergeCell ref="U2:V2"/>
    <mergeCell ref="W2:X2"/>
    <mergeCell ref="AQ2:AR2"/>
    <mergeCell ref="AK2:AL2"/>
    <mergeCell ref="AM2:AN2"/>
    <mergeCell ref="AO2:AP2"/>
    <mergeCell ref="AA2:AB2"/>
    <mergeCell ref="AC2:AD2"/>
    <mergeCell ref="AE2:AF2"/>
    <mergeCell ref="AG2:AH2"/>
  </mergeCells>
  <dataValidations count="4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3 F3 H3 J3 L3 N3 P3 R3 T3 V3 X3 Z3 AB3 AD3 AF3 AH3 AJ3 AL3 AN3 AP3 AR3 AT3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3 E3 G3 I3 K3 M3 O3 Q3 S3 U3 W3 Y3 AA3 AC3 AE3 AG3 AI3 AK3 AM3 AO3 AQ3 AS3"/>
    <dataValidation allowBlank="1" showInputMessage="1" showErrorMessage="1" prompt="Corresponde al nombre o descripción de la cuenta de acuerdo al Plan de Cuentas emitido por el CONAC." sqref="B2"/>
  </dataValidations>
  <pageMargins left="0.74803149606299213" right="0.74803149606299213" top="0.98425196850393704" bottom="0.98425196850393704" header="0" footer="0"/>
  <pageSetup scale="19" fitToHeight="0" orientation="portrait" r:id="rId1"/>
  <headerFooter alignWithMargins="0"/>
  <ignoredErrors>
    <ignoredError sqref="C4:D5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9"/>
  <sheetViews>
    <sheetView view="pageBreakPreview" zoomScaleNormal="100" zoomScaleSheetLayoutView="100" workbookViewId="0">
      <pane xSplit="4" ySplit="3" topLeftCell="E4" activePane="bottomRight" state="frozen"/>
      <selection activeCell="A2" sqref="A2:L195"/>
      <selection pane="topRight" activeCell="A2" sqref="A2:L195"/>
      <selection pane="bottomLeft" activeCell="A2" sqref="A2:L195"/>
      <selection pane="bottomRight" activeCell="E15" sqref="E15"/>
    </sheetView>
  </sheetViews>
  <sheetFormatPr baseColWidth="10" defaultRowHeight="11.25" x14ac:dyDescent="0.2"/>
  <cols>
    <col min="1" max="1" width="9.5" style="16" bestFit="1" customWidth="1"/>
    <col min="2" max="2" width="68.1640625" style="20" bestFit="1" customWidth="1"/>
    <col min="3" max="3" width="13.6640625" style="20" bestFit="1" customWidth="1"/>
    <col min="4" max="4" width="13.6640625" style="28" bestFit="1" customWidth="1"/>
    <col min="5" max="6" width="12.1640625" style="29" bestFit="1" customWidth="1"/>
    <col min="7" max="8" width="11.1640625" style="29" bestFit="1" customWidth="1"/>
    <col min="9" max="10" width="13.6640625" style="29" bestFit="1" customWidth="1"/>
    <col min="11" max="11" width="12.1640625" style="29" bestFit="1" customWidth="1"/>
    <col min="12" max="12" width="11.1640625" style="29" bestFit="1" customWidth="1"/>
    <col min="13" max="13" width="11.5" style="29" bestFit="1" customWidth="1"/>
    <col min="14" max="14" width="11.1640625" style="29" bestFit="1" customWidth="1"/>
    <col min="15" max="16" width="10.1640625" style="29" bestFit="1" customWidth="1"/>
    <col min="17" max="17" width="11.33203125" style="29" bestFit="1" customWidth="1"/>
    <col min="18" max="18" width="11.1640625" style="29" bestFit="1" customWidth="1"/>
    <col min="19" max="19" width="11.5" style="29" bestFit="1" customWidth="1"/>
    <col min="20" max="20" width="11.1640625" style="29" bestFit="1" customWidth="1"/>
    <col min="21" max="22" width="10.1640625" style="29" bestFit="1" customWidth="1"/>
    <col min="23" max="24" width="12.1640625" style="29" bestFit="1" customWidth="1"/>
    <col min="25" max="28" width="11.1640625" style="29" bestFit="1" customWidth="1"/>
    <col min="29" max="30" width="12.1640625" style="29" bestFit="1" customWidth="1"/>
    <col min="31" max="33" width="11.1640625" style="29" bestFit="1" customWidth="1"/>
    <col min="34" max="38" width="12.1640625" style="29" bestFit="1" customWidth="1"/>
    <col min="39" max="40" width="12" style="29" customWidth="1"/>
    <col min="41" max="42" width="11.1640625" style="29" bestFit="1" customWidth="1"/>
    <col min="43" max="44" width="12" style="29"/>
    <col min="45" max="45" width="12.5" style="29" customWidth="1"/>
    <col min="46" max="46" width="14" style="29" customWidth="1"/>
    <col min="47" max="16384" width="12" style="29"/>
  </cols>
  <sheetData>
    <row r="1" spans="1:46" ht="33.75" customHeight="1" x14ac:dyDescent="0.2">
      <c r="A1" s="161" t="s">
        <v>188</v>
      </c>
      <c r="B1" s="162"/>
      <c r="C1" s="162"/>
      <c r="D1" s="162"/>
    </row>
    <row r="2" spans="1:46" ht="52.15" customHeight="1" x14ac:dyDescent="0.2">
      <c r="A2" s="164" t="s">
        <v>0</v>
      </c>
      <c r="B2" s="164" t="s">
        <v>1</v>
      </c>
      <c r="C2" s="157" t="s">
        <v>53</v>
      </c>
      <c r="D2" s="158"/>
      <c r="E2" s="159" t="s">
        <v>144</v>
      </c>
      <c r="F2" s="158"/>
      <c r="G2" s="157" t="s">
        <v>146</v>
      </c>
      <c r="H2" s="158"/>
      <c r="I2" s="157" t="s">
        <v>147</v>
      </c>
      <c r="J2" s="158"/>
      <c r="K2" s="157" t="s">
        <v>150</v>
      </c>
      <c r="L2" s="158"/>
      <c r="M2" s="157" t="s">
        <v>151</v>
      </c>
      <c r="N2" s="159"/>
      <c r="O2" s="160" t="s">
        <v>165</v>
      </c>
      <c r="P2" s="160"/>
      <c r="Q2" s="160" t="s">
        <v>152</v>
      </c>
      <c r="R2" s="160"/>
      <c r="S2" s="157" t="s">
        <v>153</v>
      </c>
      <c r="T2" s="158"/>
      <c r="U2" s="157" t="s">
        <v>154</v>
      </c>
      <c r="V2" s="158"/>
      <c r="W2" s="157" t="s">
        <v>155</v>
      </c>
      <c r="X2" s="158"/>
      <c r="Y2" s="157" t="s">
        <v>156</v>
      </c>
      <c r="Z2" s="158"/>
      <c r="AA2" s="157" t="s">
        <v>157</v>
      </c>
      <c r="AB2" s="158"/>
      <c r="AC2" s="157" t="s">
        <v>158</v>
      </c>
      <c r="AD2" s="158"/>
      <c r="AE2" s="157" t="s">
        <v>159</v>
      </c>
      <c r="AF2" s="158"/>
      <c r="AG2" s="157" t="s">
        <v>160</v>
      </c>
      <c r="AH2" s="158"/>
      <c r="AI2" s="157" t="s">
        <v>161</v>
      </c>
      <c r="AJ2" s="158"/>
      <c r="AK2" s="157" t="s">
        <v>162</v>
      </c>
      <c r="AL2" s="158"/>
      <c r="AM2" s="157" t="s">
        <v>163</v>
      </c>
      <c r="AN2" s="158"/>
      <c r="AO2" s="157" t="s">
        <v>164</v>
      </c>
      <c r="AP2" s="158"/>
      <c r="AQ2" s="157" t="s">
        <v>183</v>
      </c>
      <c r="AR2" s="158"/>
      <c r="AS2" s="157" t="s">
        <v>184</v>
      </c>
      <c r="AT2" s="158"/>
    </row>
    <row r="3" spans="1:46" x14ac:dyDescent="0.2">
      <c r="A3" s="164"/>
      <c r="B3" s="164"/>
      <c r="C3" s="119">
        <v>2018</v>
      </c>
      <c r="D3" s="119">
        <v>2017</v>
      </c>
      <c r="E3" s="119">
        <v>2018</v>
      </c>
      <c r="F3" s="119">
        <v>2017</v>
      </c>
      <c r="G3" s="119">
        <v>2018</v>
      </c>
      <c r="H3" s="119">
        <v>2017</v>
      </c>
      <c r="I3" s="119">
        <v>2018</v>
      </c>
      <c r="J3" s="119">
        <v>2017</v>
      </c>
      <c r="K3" s="119">
        <v>2018</v>
      </c>
      <c r="L3" s="119">
        <v>2017</v>
      </c>
      <c r="M3" s="119">
        <v>2018</v>
      </c>
      <c r="N3" s="119">
        <v>2017</v>
      </c>
      <c r="O3" s="119">
        <v>2018</v>
      </c>
      <c r="P3" s="119">
        <v>2017</v>
      </c>
      <c r="Q3" s="119">
        <v>2018</v>
      </c>
      <c r="R3" s="119">
        <v>2017</v>
      </c>
      <c r="S3" s="119">
        <v>2018</v>
      </c>
      <c r="T3" s="119">
        <v>2017</v>
      </c>
      <c r="U3" s="119">
        <v>2018</v>
      </c>
      <c r="V3" s="119">
        <v>2017</v>
      </c>
      <c r="W3" s="119">
        <v>2018</v>
      </c>
      <c r="X3" s="119">
        <v>2017</v>
      </c>
      <c r="Y3" s="119">
        <v>2018</v>
      </c>
      <c r="Z3" s="119">
        <v>2017</v>
      </c>
      <c r="AA3" s="119">
        <v>2018</v>
      </c>
      <c r="AB3" s="119">
        <v>2017</v>
      </c>
      <c r="AC3" s="119">
        <v>2018</v>
      </c>
      <c r="AD3" s="119">
        <v>2017</v>
      </c>
      <c r="AE3" s="119">
        <v>2018</v>
      </c>
      <c r="AF3" s="119">
        <v>2017</v>
      </c>
      <c r="AG3" s="119">
        <v>2018</v>
      </c>
      <c r="AH3" s="119">
        <v>2017</v>
      </c>
      <c r="AI3" s="119">
        <v>2018</v>
      </c>
      <c r="AJ3" s="119">
        <v>2017</v>
      </c>
      <c r="AK3" s="119">
        <v>2018</v>
      </c>
      <c r="AL3" s="119">
        <v>2017</v>
      </c>
      <c r="AM3" s="119">
        <v>2018</v>
      </c>
      <c r="AN3" s="119">
        <v>2017</v>
      </c>
      <c r="AO3" s="119">
        <v>2018</v>
      </c>
      <c r="AP3" s="119">
        <v>2017</v>
      </c>
      <c r="AQ3" s="119">
        <v>2018</v>
      </c>
      <c r="AR3" s="119">
        <v>2017</v>
      </c>
      <c r="AS3" s="119">
        <v>2018</v>
      </c>
      <c r="AT3" s="119">
        <v>2017</v>
      </c>
    </row>
    <row r="4" spans="1:46" s="92" customFormat="1" x14ac:dyDescent="0.2">
      <c r="A4" s="30"/>
      <c r="B4" s="31" t="s">
        <v>114</v>
      </c>
      <c r="C4" s="110"/>
      <c r="D4" s="111"/>
      <c r="E4" s="90"/>
      <c r="F4" s="91"/>
      <c r="G4" s="90"/>
      <c r="H4" s="91"/>
      <c r="I4" s="90"/>
      <c r="J4" s="91"/>
      <c r="K4" s="90"/>
      <c r="L4" s="91"/>
      <c r="M4" s="90"/>
      <c r="N4" s="91"/>
      <c r="O4" s="90"/>
      <c r="P4" s="91"/>
      <c r="Q4" s="90"/>
      <c r="R4" s="91"/>
      <c r="S4" s="90"/>
      <c r="T4" s="91"/>
      <c r="U4" s="90"/>
      <c r="V4" s="91"/>
      <c r="W4" s="90"/>
      <c r="X4" s="91"/>
      <c r="Y4" s="90"/>
      <c r="Z4" s="91"/>
      <c r="AA4" s="90"/>
      <c r="AB4" s="91"/>
      <c r="AC4" s="90"/>
      <c r="AD4" s="91"/>
      <c r="AE4" s="90"/>
      <c r="AF4" s="91"/>
      <c r="AG4" s="90">
        <v>0</v>
      </c>
      <c r="AH4" s="91"/>
      <c r="AI4" s="90">
        <v>0</v>
      </c>
      <c r="AJ4" s="91"/>
      <c r="AK4" s="90">
        <v>0</v>
      </c>
      <c r="AL4" s="91"/>
      <c r="AM4" s="90">
        <v>0</v>
      </c>
      <c r="AN4" s="91"/>
      <c r="AO4" s="90">
        <v>0</v>
      </c>
      <c r="AP4" s="91"/>
      <c r="AQ4" s="90">
        <v>0</v>
      </c>
      <c r="AR4" s="91"/>
      <c r="AS4" s="90">
        <v>0</v>
      </c>
      <c r="AT4" s="91"/>
    </row>
    <row r="5" spans="1:46" s="92" customFormat="1" x14ac:dyDescent="0.2">
      <c r="A5" s="32">
        <v>900001</v>
      </c>
      <c r="B5" s="9" t="s">
        <v>110</v>
      </c>
      <c r="C5" s="108">
        <f t="shared" ref="C5:C34" si="0">SUM(E5+G5+I5+K5+M5+O5+Q5+S5+U5+W5+Y5+AA5+AC5+AE5+AG5+AI5+AK5+AM5+AO5+AQ5+AS5)</f>
        <v>3285394627.0300002</v>
      </c>
      <c r="D5" s="109">
        <f t="shared" ref="D5:D34" si="1">SUM(F5+H5+J5+L5+N5+P5+R5+T5+V5+X5+Z5+AB5+AD5+AF5+AH5+AJ5+AL5+AN5+AP5+AR5+AT5)</f>
        <v>3048626343.3099995</v>
      </c>
      <c r="E5" s="154">
        <v>130580266.14</v>
      </c>
      <c r="F5" s="155">
        <v>120195078.47</v>
      </c>
      <c r="G5" s="154">
        <v>96913696.819999993</v>
      </c>
      <c r="H5" s="155">
        <v>80488743.540000007</v>
      </c>
      <c r="I5" s="154">
        <v>2209015538.5900002</v>
      </c>
      <c r="J5" s="155">
        <v>2044569420.9399996</v>
      </c>
      <c r="K5" s="154">
        <v>9825493.0600000005</v>
      </c>
      <c r="L5" s="155">
        <v>10915161.800000001</v>
      </c>
      <c r="M5" s="154">
        <v>77947872.710000008</v>
      </c>
      <c r="N5" s="155">
        <v>57965867.059999995</v>
      </c>
      <c r="O5" s="154">
        <v>0</v>
      </c>
      <c r="P5" s="155">
        <v>1228303.24</v>
      </c>
      <c r="Q5" s="154">
        <v>61286886.939999998</v>
      </c>
      <c r="R5" s="155">
        <v>71543514.469999999</v>
      </c>
      <c r="S5" s="154">
        <v>83322661.819999993</v>
      </c>
      <c r="T5" s="155">
        <v>74770665.030000001</v>
      </c>
      <c r="U5" s="154">
        <v>3309535.54</v>
      </c>
      <c r="V5" s="155">
        <v>3113267.2199999997</v>
      </c>
      <c r="W5" s="154">
        <v>144849032.87</v>
      </c>
      <c r="X5" s="155">
        <v>139651745.32000002</v>
      </c>
      <c r="Y5" s="154">
        <v>30102801.260000002</v>
      </c>
      <c r="Z5" s="155">
        <v>28820896.59</v>
      </c>
      <c r="AA5" s="154">
        <v>33118398.820000004</v>
      </c>
      <c r="AB5" s="155">
        <v>33817184.619999997</v>
      </c>
      <c r="AC5" s="154">
        <v>98144500.769999996</v>
      </c>
      <c r="AD5" s="155">
        <v>121627137.58999999</v>
      </c>
      <c r="AE5" s="154">
        <v>71515375.049999997</v>
      </c>
      <c r="AF5" s="155">
        <v>57671021.799999997</v>
      </c>
      <c r="AG5" s="154">
        <v>2937824.1</v>
      </c>
      <c r="AH5" s="155">
        <v>2558943.63</v>
      </c>
      <c r="AI5" s="154">
        <v>18351590.059999999</v>
      </c>
      <c r="AJ5" s="155">
        <v>14489230.219999999</v>
      </c>
      <c r="AK5" s="154">
        <v>128248954.72</v>
      </c>
      <c r="AL5" s="155">
        <v>138924278.12</v>
      </c>
      <c r="AM5" s="154">
        <v>0</v>
      </c>
      <c r="AN5" s="155">
        <v>22079388.659999996</v>
      </c>
      <c r="AO5" s="154">
        <v>57365261.870000005</v>
      </c>
      <c r="AP5" s="155">
        <v>13462257.48</v>
      </c>
      <c r="AQ5" s="154">
        <v>27200417.850000001</v>
      </c>
      <c r="AR5" s="155">
        <v>10308301.91</v>
      </c>
      <c r="AS5" s="154">
        <v>1358518.04</v>
      </c>
      <c r="AT5" s="155">
        <v>425935.6</v>
      </c>
    </row>
    <row r="6" spans="1:46" s="92" customFormat="1" x14ac:dyDescent="0.2">
      <c r="A6" s="33">
        <v>4110</v>
      </c>
      <c r="B6" s="7" t="s">
        <v>56</v>
      </c>
      <c r="C6" s="42">
        <f t="shared" si="0"/>
        <v>0</v>
      </c>
      <c r="D6" s="102">
        <f t="shared" si="1"/>
        <v>0</v>
      </c>
      <c r="E6" s="95">
        <v>0</v>
      </c>
      <c r="F6" s="96">
        <v>0</v>
      </c>
      <c r="G6" s="95">
        <v>0</v>
      </c>
      <c r="H6" s="96">
        <v>0</v>
      </c>
      <c r="I6" s="95">
        <v>0</v>
      </c>
      <c r="J6" s="96">
        <v>0</v>
      </c>
      <c r="K6" s="95">
        <v>0</v>
      </c>
      <c r="L6" s="96">
        <v>0</v>
      </c>
      <c r="M6" s="95">
        <v>0</v>
      </c>
      <c r="N6" s="96">
        <v>0</v>
      </c>
      <c r="O6" s="95">
        <v>0</v>
      </c>
      <c r="P6" s="96">
        <v>0</v>
      </c>
      <c r="Q6" s="95">
        <v>0</v>
      </c>
      <c r="R6" s="96">
        <v>0</v>
      </c>
      <c r="S6" s="156">
        <v>0</v>
      </c>
      <c r="T6" s="96">
        <v>0</v>
      </c>
      <c r="U6" s="95"/>
      <c r="V6" s="96">
        <v>0</v>
      </c>
      <c r="W6" s="95">
        <v>0</v>
      </c>
      <c r="X6" s="96">
        <v>0</v>
      </c>
      <c r="Y6" s="95">
        <v>0</v>
      </c>
      <c r="Z6" s="96">
        <v>0</v>
      </c>
      <c r="AA6" s="95">
        <v>0</v>
      </c>
      <c r="AB6" s="96">
        <v>0</v>
      </c>
      <c r="AC6" s="95">
        <v>0</v>
      </c>
      <c r="AD6" s="96">
        <v>0</v>
      </c>
      <c r="AE6" s="95">
        <v>0</v>
      </c>
      <c r="AF6" s="96">
        <v>0</v>
      </c>
      <c r="AG6" s="95">
        <v>0</v>
      </c>
      <c r="AH6" s="96">
        <v>0</v>
      </c>
      <c r="AI6" s="95">
        <v>0</v>
      </c>
      <c r="AJ6" s="96">
        <v>0</v>
      </c>
      <c r="AK6" s="95"/>
      <c r="AL6" s="96">
        <v>0</v>
      </c>
      <c r="AM6" s="95">
        <v>0</v>
      </c>
      <c r="AN6" s="96">
        <v>0</v>
      </c>
      <c r="AO6" s="95">
        <v>0</v>
      </c>
      <c r="AP6" s="96">
        <v>0</v>
      </c>
      <c r="AQ6" s="95">
        <v>0</v>
      </c>
      <c r="AR6" s="96">
        <v>0</v>
      </c>
      <c r="AS6" s="95"/>
      <c r="AT6" s="96">
        <v>0</v>
      </c>
    </row>
    <row r="7" spans="1:46" s="92" customFormat="1" x14ac:dyDescent="0.2">
      <c r="A7" s="34">
        <v>4120</v>
      </c>
      <c r="B7" s="20" t="s">
        <v>115</v>
      </c>
      <c r="C7" s="42">
        <f t="shared" si="0"/>
        <v>0</v>
      </c>
      <c r="D7" s="102">
        <f t="shared" si="1"/>
        <v>0</v>
      </c>
      <c r="E7" s="95">
        <v>0</v>
      </c>
      <c r="F7" s="96">
        <v>0</v>
      </c>
      <c r="G7" s="95">
        <v>0</v>
      </c>
      <c r="H7" s="96">
        <v>0</v>
      </c>
      <c r="I7" s="95">
        <v>0</v>
      </c>
      <c r="J7" s="96">
        <v>0</v>
      </c>
      <c r="K7" s="95">
        <v>0</v>
      </c>
      <c r="L7" s="96">
        <v>0</v>
      </c>
      <c r="M7" s="95">
        <v>0</v>
      </c>
      <c r="N7" s="96">
        <v>0</v>
      </c>
      <c r="O7" s="95">
        <v>0</v>
      </c>
      <c r="P7" s="96">
        <v>0</v>
      </c>
      <c r="Q7" s="95">
        <v>0</v>
      </c>
      <c r="R7" s="96">
        <v>0</v>
      </c>
      <c r="S7" s="156">
        <v>0</v>
      </c>
      <c r="T7" s="96">
        <v>0</v>
      </c>
      <c r="U7" s="95"/>
      <c r="V7" s="96">
        <v>0</v>
      </c>
      <c r="W7" s="95">
        <v>0</v>
      </c>
      <c r="X7" s="96">
        <v>0</v>
      </c>
      <c r="Y7" s="95">
        <v>0</v>
      </c>
      <c r="Z7" s="96">
        <v>0</v>
      </c>
      <c r="AA7" s="95">
        <v>0</v>
      </c>
      <c r="AB7" s="96">
        <v>0</v>
      </c>
      <c r="AC7" s="95">
        <v>0</v>
      </c>
      <c r="AD7" s="96">
        <v>0</v>
      </c>
      <c r="AE7" s="95">
        <v>0</v>
      </c>
      <c r="AF7" s="96">
        <v>0</v>
      </c>
      <c r="AG7" s="95">
        <v>0</v>
      </c>
      <c r="AH7" s="96">
        <v>0</v>
      </c>
      <c r="AI7" s="95">
        <v>0</v>
      </c>
      <c r="AJ7" s="96">
        <v>0</v>
      </c>
      <c r="AK7" s="95"/>
      <c r="AL7" s="96">
        <v>0</v>
      </c>
      <c r="AM7" s="95">
        <v>0</v>
      </c>
      <c r="AN7" s="96">
        <v>0</v>
      </c>
      <c r="AO7" s="95">
        <v>0</v>
      </c>
      <c r="AP7" s="96">
        <v>0</v>
      </c>
      <c r="AQ7" s="95">
        <v>0</v>
      </c>
      <c r="AR7" s="96">
        <v>0</v>
      </c>
      <c r="AS7" s="95"/>
      <c r="AT7" s="96">
        <v>0</v>
      </c>
    </row>
    <row r="8" spans="1:46" s="92" customFormat="1" x14ac:dyDescent="0.2">
      <c r="A8" s="33">
        <v>4130</v>
      </c>
      <c r="B8" s="7" t="s">
        <v>58</v>
      </c>
      <c r="C8" s="42">
        <f t="shared" si="0"/>
        <v>11321056.75</v>
      </c>
      <c r="D8" s="102">
        <f t="shared" si="1"/>
        <v>8435455.6199999992</v>
      </c>
      <c r="E8" s="95">
        <v>0</v>
      </c>
      <c r="F8" s="96">
        <v>0</v>
      </c>
      <c r="G8" s="95">
        <v>0</v>
      </c>
      <c r="H8" s="96">
        <v>0</v>
      </c>
      <c r="I8" s="95">
        <v>0</v>
      </c>
      <c r="J8" s="96">
        <v>0</v>
      </c>
      <c r="K8" s="95">
        <v>0</v>
      </c>
      <c r="L8" s="96">
        <v>0</v>
      </c>
      <c r="M8" s="95">
        <v>0</v>
      </c>
      <c r="N8" s="96">
        <v>0</v>
      </c>
      <c r="O8" s="95">
        <v>0</v>
      </c>
      <c r="P8" s="96">
        <v>0</v>
      </c>
      <c r="Q8" s="95">
        <v>0</v>
      </c>
      <c r="R8" s="96">
        <v>0</v>
      </c>
      <c r="S8" s="156">
        <v>0</v>
      </c>
      <c r="T8" s="96">
        <v>0</v>
      </c>
      <c r="U8" s="95"/>
      <c r="V8" s="96">
        <v>0</v>
      </c>
      <c r="W8" s="95">
        <v>0</v>
      </c>
      <c r="X8" s="96">
        <v>0</v>
      </c>
      <c r="Y8" s="95">
        <v>0</v>
      </c>
      <c r="Z8" s="96">
        <v>0</v>
      </c>
      <c r="AA8" s="95">
        <v>0</v>
      </c>
      <c r="AB8" s="96">
        <v>0</v>
      </c>
      <c r="AC8" s="95">
        <v>0</v>
      </c>
      <c r="AD8" s="96">
        <v>0</v>
      </c>
      <c r="AE8" s="95">
        <v>0</v>
      </c>
      <c r="AF8" s="96">
        <v>0</v>
      </c>
      <c r="AG8" s="95">
        <v>0</v>
      </c>
      <c r="AH8" s="96">
        <v>0</v>
      </c>
      <c r="AI8" s="95">
        <v>11321056.75</v>
      </c>
      <c r="AJ8" s="96">
        <v>8435455.6199999992</v>
      </c>
      <c r="AK8" s="95"/>
      <c r="AL8" s="96">
        <v>0</v>
      </c>
      <c r="AM8" s="95">
        <v>0</v>
      </c>
      <c r="AN8" s="96">
        <v>0</v>
      </c>
      <c r="AO8" s="95">
        <v>0</v>
      </c>
      <c r="AP8" s="96">
        <v>0</v>
      </c>
      <c r="AQ8" s="95">
        <v>0</v>
      </c>
      <c r="AR8" s="96">
        <v>0</v>
      </c>
      <c r="AS8" s="95"/>
      <c r="AT8" s="96">
        <v>0</v>
      </c>
    </row>
    <row r="9" spans="1:46" s="92" customFormat="1" x14ac:dyDescent="0.2">
      <c r="A9" s="33">
        <v>4140</v>
      </c>
      <c r="B9" s="7" t="s">
        <v>59</v>
      </c>
      <c r="C9" s="42">
        <f t="shared" si="0"/>
        <v>35067777.890000001</v>
      </c>
      <c r="D9" s="102">
        <f t="shared" si="1"/>
        <v>33931019.57</v>
      </c>
      <c r="E9" s="95">
        <v>5204987.5</v>
      </c>
      <c r="F9" s="96">
        <v>5080156.5</v>
      </c>
      <c r="G9" s="95">
        <v>0</v>
      </c>
      <c r="H9" s="96">
        <v>0</v>
      </c>
      <c r="I9" s="95">
        <v>0</v>
      </c>
      <c r="J9" s="96">
        <v>0</v>
      </c>
      <c r="K9" s="95">
        <v>0</v>
      </c>
      <c r="L9" s="96">
        <v>0</v>
      </c>
      <c r="M9" s="95">
        <v>0</v>
      </c>
      <c r="N9" s="96">
        <v>0</v>
      </c>
      <c r="O9" s="95">
        <v>0</v>
      </c>
      <c r="P9" s="96">
        <v>0</v>
      </c>
      <c r="Q9" s="95">
        <v>0</v>
      </c>
      <c r="R9" s="96">
        <v>0</v>
      </c>
      <c r="S9" s="156">
        <v>0</v>
      </c>
      <c r="T9" s="96">
        <v>0</v>
      </c>
      <c r="U9" s="95"/>
      <c r="V9" s="96">
        <v>0</v>
      </c>
      <c r="W9" s="95">
        <v>0</v>
      </c>
      <c r="X9" s="96">
        <v>0</v>
      </c>
      <c r="Y9" s="95">
        <v>0</v>
      </c>
      <c r="Z9" s="96">
        <v>0</v>
      </c>
      <c r="AA9" s="95">
        <v>9563579.2799999993</v>
      </c>
      <c r="AB9" s="96">
        <v>9477238.8399999999</v>
      </c>
      <c r="AC9" s="95">
        <v>0</v>
      </c>
      <c r="AD9" s="96">
        <v>0</v>
      </c>
      <c r="AE9" s="95">
        <v>0</v>
      </c>
      <c r="AF9" s="96">
        <v>0</v>
      </c>
      <c r="AG9" s="95">
        <v>0</v>
      </c>
      <c r="AH9" s="96">
        <v>0</v>
      </c>
      <c r="AI9" s="95">
        <v>0</v>
      </c>
      <c r="AJ9" s="96">
        <v>0</v>
      </c>
      <c r="AK9" s="95">
        <v>20299211.109999999</v>
      </c>
      <c r="AL9" s="96">
        <v>19373624.23</v>
      </c>
      <c r="AM9" s="95">
        <v>0</v>
      </c>
      <c r="AN9" s="96">
        <v>0</v>
      </c>
      <c r="AO9" s="95">
        <v>0</v>
      </c>
      <c r="AP9" s="96">
        <v>0</v>
      </c>
      <c r="AQ9" s="95">
        <v>0</v>
      </c>
      <c r="AR9" s="96">
        <v>0</v>
      </c>
      <c r="AS9" s="95"/>
      <c r="AT9" s="96">
        <v>0</v>
      </c>
    </row>
    <row r="10" spans="1:46" s="92" customFormat="1" x14ac:dyDescent="0.2">
      <c r="A10" s="33">
        <v>4150</v>
      </c>
      <c r="B10" s="7" t="s">
        <v>60</v>
      </c>
      <c r="C10" s="42">
        <f t="shared" si="0"/>
        <v>160472147.5</v>
      </c>
      <c r="D10" s="102">
        <f t="shared" si="1"/>
        <v>150619311.81</v>
      </c>
      <c r="E10" s="95">
        <v>3593648.5</v>
      </c>
      <c r="F10" s="96">
        <v>3158994.5</v>
      </c>
      <c r="G10" s="95">
        <v>634826.13</v>
      </c>
      <c r="H10" s="96">
        <v>615946.73</v>
      </c>
      <c r="I10" s="95">
        <v>0</v>
      </c>
      <c r="J10" s="96">
        <v>0</v>
      </c>
      <c r="K10" s="95">
        <v>0</v>
      </c>
      <c r="L10" s="96">
        <v>0</v>
      </c>
      <c r="M10" s="95">
        <v>0</v>
      </c>
      <c r="N10" s="96">
        <v>0</v>
      </c>
      <c r="O10" s="95">
        <v>0</v>
      </c>
      <c r="P10" s="96">
        <v>0</v>
      </c>
      <c r="Q10" s="95">
        <v>0</v>
      </c>
      <c r="R10" s="96">
        <v>0</v>
      </c>
      <c r="S10" s="156">
        <v>0</v>
      </c>
      <c r="T10" s="96">
        <v>0</v>
      </c>
      <c r="U10" s="95"/>
      <c r="V10" s="96">
        <v>0</v>
      </c>
      <c r="W10" s="95">
        <v>138028218.75</v>
      </c>
      <c r="X10" s="96">
        <v>129531303.23999999</v>
      </c>
      <c r="Y10" s="95">
        <v>28950</v>
      </c>
      <c r="Z10" s="96">
        <v>43300</v>
      </c>
      <c r="AA10" s="95">
        <v>16469881.99</v>
      </c>
      <c r="AB10" s="96">
        <v>16632282.380000001</v>
      </c>
      <c r="AC10" s="95">
        <v>0</v>
      </c>
      <c r="AD10" s="96">
        <v>0</v>
      </c>
      <c r="AE10" s="95">
        <v>0</v>
      </c>
      <c r="AF10" s="96">
        <v>0</v>
      </c>
      <c r="AG10" s="95">
        <v>0</v>
      </c>
      <c r="AH10" s="96">
        <v>0</v>
      </c>
      <c r="AI10" s="95">
        <v>0</v>
      </c>
      <c r="AJ10" s="96">
        <v>0</v>
      </c>
      <c r="AK10" s="95">
        <v>318104.09000000003</v>
      </c>
      <c r="AL10" s="96">
        <v>211549.36</v>
      </c>
      <c r="AM10" s="95">
        <v>0</v>
      </c>
      <c r="AN10" s="96">
        <v>0</v>
      </c>
      <c r="AO10" s="95">
        <v>0</v>
      </c>
      <c r="AP10" s="96">
        <v>0</v>
      </c>
      <c r="AQ10" s="95">
        <v>40000</v>
      </c>
      <c r="AR10" s="96">
        <v>0</v>
      </c>
      <c r="AS10" s="95">
        <v>1358518.04</v>
      </c>
      <c r="AT10" s="96">
        <v>425935.6</v>
      </c>
    </row>
    <row r="11" spans="1:46" s="92" customFormat="1" x14ac:dyDescent="0.2">
      <c r="A11" s="33">
        <v>4160</v>
      </c>
      <c r="B11" s="7" t="s">
        <v>61</v>
      </c>
      <c r="C11" s="42">
        <f t="shared" si="0"/>
        <v>67504809.74000001</v>
      </c>
      <c r="D11" s="102">
        <f t="shared" si="1"/>
        <v>17816445.619999997</v>
      </c>
      <c r="E11" s="95">
        <v>8821669.6099999994</v>
      </c>
      <c r="F11" s="96">
        <v>4153820.31</v>
      </c>
      <c r="G11" s="95">
        <v>241674.81</v>
      </c>
      <c r="H11" s="96">
        <v>150934.07999999999</v>
      </c>
      <c r="I11" s="95">
        <v>0</v>
      </c>
      <c r="J11" s="96">
        <v>0</v>
      </c>
      <c r="K11" s="95">
        <v>0</v>
      </c>
      <c r="L11" s="96">
        <v>0</v>
      </c>
      <c r="M11" s="95">
        <v>0</v>
      </c>
      <c r="N11" s="96">
        <v>0</v>
      </c>
      <c r="O11" s="95">
        <v>0</v>
      </c>
      <c r="P11" s="96">
        <v>0</v>
      </c>
      <c r="Q11" s="95">
        <v>0</v>
      </c>
      <c r="R11" s="96">
        <v>0</v>
      </c>
      <c r="S11" s="156">
        <v>0</v>
      </c>
      <c r="T11" s="96">
        <v>0</v>
      </c>
      <c r="U11" s="95">
        <v>7796</v>
      </c>
      <c r="V11" s="96">
        <v>5984</v>
      </c>
      <c r="W11" s="95">
        <v>0</v>
      </c>
      <c r="X11" s="96">
        <v>0</v>
      </c>
      <c r="Y11" s="95">
        <v>0</v>
      </c>
      <c r="Z11" s="96">
        <v>0</v>
      </c>
      <c r="AA11" s="95">
        <v>60179.1</v>
      </c>
      <c r="AB11" s="96">
        <v>0</v>
      </c>
      <c r="AC11" s="95">
        <v>0</v>
      </c>
      <c r="AD11" s="96">
        <v>0</v>
      </c>
      <c r="AE11" s="95">
        <v>0</v>
      </c>
      <c r="AF11" s="96">
        <v>0</v>
      </c>
      <c r="AG11" s="95">
        <v>0</v>
      </c>
      <c r="AH11" s="96">
        <v>0</v>
      </c>
      <c r="AI11" s="95">
        <v>0</v>
      </c>
      <c r="AJ11" s="96">
        <v>0</v>
      </c>
      <c r="AK11" s="95">
        <v>1086453.05</v>
      </c>
      <c r="AL11" s="96">
        <v>77239.89</v>
      </c>
      <c r="AM11" s="95">
        <v>0</v>
      </c>
      <c r="AN11" s="96">
        <v>0</v>
      </c>
      <c r="AO11" s="95">
        <v>57287037.170000002</v>
      </c>
      <c r="AP11" s="96">
        <v>13428467.34</v>
      </c>
      <c r="AQ11" s="95">
        <v>0</v>
      </c>
      <c r="AR11" s="96">
        <v>0</v>
      </c>
      <c r="AS11" s="95">
        <v>0</v>
      </c>
      <c r="AT11" s="96">
        <v>0</v>
      </c>
    </row>
    <row r="12" spans="1:46" s="92" customFormat="1" x14ac:dyDescent="0.2">
      <c r="A12" s="33">
        <v>4170</v>
      </c>
      <c r="B12" s="7" t="s">
        <v>62</v>
      </c>
      <c r="C12" s="42">
        <f t="shared" si="0"/>
        <v>2371341896.4600005</v>
      </c>
      <c r="D12" s="102">
        <f t="shared" si="1"/>
        <v>2220551102.3600001</v>
      </c>
      <c r="E12" s="95">
        <v>0</v>
      </c>
      <c r="F12" s="96">
        <v>0</v>
      </c>
      <c r="G12" s="95">
        <v>55452341.039999999</v>
      </c>
      <c r="H12" s="96">
        <v>53083824.130000003</v>
      </c>
      <c r="I12" s="95">
        <v>2175876038.1400003</v>
      </c>
      <c r="J12" s="96">
        <v>2032532212.3199997</v>
      </c>
      <c r="K12" s="95">
        <v>0</v>
      </c>
      <c r="L12" s="96">
        <v>0</v>
      </c>
      <c r="M12" s="95">
        <v>55611508.200000003</v>
      </c>
      <c r="N12" s="96">
        <v>43330406.68</v>
      </c>
      <c r="O12" s="95">
        <v>0</v>
      </c>
      <c r="P12" s="96">
        <v>0</v>
      </c>
      <c r="Q12" s="95">
        <v>13593679.109999999</v>
      </c>
      <c r="R12" s="96">
        <v>13714648.41</v>
      </c>
      <c r="S12" s="156">
        <v>16353222.32</v>
      </c>
      <c r="T12" s="96">
        <v>16822721.030000001</v>
      </c>
      <c r="U12" s="95"/>
      <c r="V12" s="96">
        <v>0</v>
      </c>
      <c r="W12" s="95">
        <v>0</v>
      </c>
      <c r="X12" s="96">
        <v>0</v>
      </c>
      <c r="Y12" s="95">
        <v>0</v>
      </c>
      <c r="Z12" s="96">
        <v>0</v>
      </c>
      <c r="AA12" s="95">
        <v>0</v>
      </c>
      <c r="AB12" s="96">
        <v>0</v>
      </c>
      <c r="AC12" s="95">
        <v>19415011.370000001</v>
      </c>
      <c r="AD12" s="96">
        <v>49681478.409999996</v>
      </c>
      <c r="AE12" s="95">
        <v>10071669</v>
      </c>
      <c r="AF12" s="96">
        <v>9447713.8399999999</v>
      </c>
      <c r="AG12" s="95">
        <v>0</v>
      </c>
      <c r="AH12" s="96">
        <v>0</v>
      </c>
      <c r="AI12" s="95">
        <v>0</v>
      </c>
      <c r="AJ12" s="96">
        <v>0</v>
      </c>
      <c r="AK12" s="95"/>
      <c r="AL12" s="96">
        <v>0</v>
      </c>
      <c r="AM12" s="95">
        <v>24968427.280000001</v>
      </c>
      <c r="AN12" s="96">
        <v>1938097.54</v>
      </c>
      <c r="AO12" s="95">
        <v>0</v>
      </c>
      <c r="AP12" s="96">
        <v>0</v>
      </c>
      <c r="AQ12" s="95">
        <v>0</v>
      </c>
      <c r="AR12" s="96">
        <v>0</v>
      </c>
      <c r="AS12" s="95">
        <v>0</v>
      </c>
      <c r="AT12" s="96">
        <v>0</v>
      </c>
    </row>
    <row r="13" spans="1:46" s="92" customFormat="1" ht="22.5" x14ac:dyDescent="0.2">
      <c r="A13" s="33">
        <v>4190</v>
      </c>
      <c r="B13" s="7" t="s">
        <v>63</v>
      </c>
      <c r="C13" s="42">
        <f t="shared" si="0"/>
        <v>0</v>
      </c>
      <c r="D13" s="102">
        <f t="shared" si="1"/>
        <v>0</v>
      </c>
      <c r="E13" s="95">
        <v>0</v>
      </c>
      <c r="F13" s="96">
        <v>0</v>
      </c>
      <c r="G13" s="95">
        <v>0</v>
      </c>
      <c r="H13" s="96">
        <v>0</v>
      </c>
      <c r="I13" s="95">
        <v>0</v>
      </c>
      <c r="J13" s="96">
        <v>0</v>
      </c>
      <c r="K13" s="95">
        <v>0</v>
      </c>
      <c r="L13" s="96">
        <v>0</v>
      </c>
      <c r="M13" s="95">
        <v>0</v>
      </c>
      <c r="N13" s="96">
        <v>0</v>
      </c>
      <c r="O13" s="95">
        <v>0</v>
      </c>
      <c r="P13" s="96">
        <v>0</v>
      </c>
      <c r="Q13" s="95">
        <v>0</v>
      </c>
      <c r="R13" s="96">
        <v>0</v>
      </c>
      <c r="S13" s="156">
        <v>0</v>
      </c>
      <c r="T13" s="96">
        <v>0</v>
      </c>
      <c r="U13" s="95"/>
      <c r="V13" s="96">
        <v>0</v>
      </c>
      <c r="W13" s="95">
        <v>0</v>
      </c>
      <c r="X13" s="96">
        <v>0</v>
      </c>
      <c r="Y13" s="95">
        <v>0</v>
      </c>
      <c r="Z13" s="96">
        <v>0</v>
      </c>
      <c r="AA13" s="95">
        <v>0</v>
      </c>
      <c r="AB13" s="96">
        <v>0</v>
      </c>
      <c r="AC13" s="95">
        <v>0</v>
      </c>
      <c r="AD13" s="96">
        <v>0</v>
      </c>
      <c r="AE13" s="95">
        <v>0</v>
      </c>
      <c r="AF13" s="96">
        <v>0</v>
      </c>
      <c r="AG13" s="95">
        <v>0</v>
      </c>
      <c r="AH13" s="96">
        <v>0</v>
      </c>
      <c r="AI13" s="95">
        <v>0</v>
      </c>
      <c r="AJ13" s="96">
        <v>0</v>
      </c>
      <c r="AK13" s="95"/>
      <c r="AL13" s="96">
        <v>0</v>
      </c>
      <c r="AM13" s="95">
        <v>0</v>
      </c>
      <c r="AN13" s="96">
        <v>0</v>
      </c>
      <c r="AO13" s="95">
        <v>0</v>
      </c>
      <c r="AP13" s="96">
        <v>0</v>
      </c>
      <c r="AQ13" s="95">
        <v>0</v>
      </c>
      <c r="AR13" s="96">
        <v>0</v>
      </c>
      <c r="AS13" s="95">
        <v>0</v>
      </c>
      <c r="AT13" s="96">
        <v>0</v>
      </c>
    </row>
    <row r="14" spans="1:46" s="92" customFormat="1" x14ac:dyDescent="0.2">
      <c r="A14" s="33">
        <v>4210</v>
      </c>
      <c r="B14" s="7" t="s">
        <v>65</v>
      </c>
      <c r="C14" s="42">
        <f t="shared" si="0"/>
        <v>113085616.08000001</v>
      </c>
      <c r="D14" s="102">
        <f t="shared" si="1"/>
        <v>49323737.899999999</v>
      </c>
      <c r="E14" s="95">
        <v>2668307.52</v>
      </c>
      <c r="F14" s="96">
        <v>8163810.7199999997</v>
      </c>
      <c r="G14" s="95">
        <v>1019848</v>
      </c>
      <c r="H14" s="96">
        <v>1593012.3</v>
      </c>
      <c r="I14" s="95">
        <v>0</v>
      </c>
      <c r="J14" s="96">
        <v>0</v>
      </c>
      <c r="K14" s="95">
        <v>3200000</v>
      </c>
      <c r="L14" s="96">
        <v>3718240</v>
      </c>
      <c r="M14" s="95">
        <v>0</v>
      </c>
      <c r="N14" s="96">
        <v>0</v>
      </c>
      <c r="O14" s="95">
        <v>0</v>
      </c>
      <c r="P14" s="96">
        <v>0</v>
      </c>
      <c r="Q14" s="95">
        <v>0</v>
      </c>
      <c r="R14" s="96">
        <v>0</v>
      </c>
      <c r="S14" s="156">
        <v>0</v>
      </c>
      <c r="T14" s="96">
        <v>0</v>
      </c>
      <c r="U14" s="95"/>
      <c r="V14" s="96">
        <v>0</v>
      </c>
      <c r="W14" s="95">
        <v>3700000</v>
      </c>
      <c r="X14" s="96">
        <v>8000000</v>
      </c>
      <c r="Y14" s="95">
        <v>985420</v>
      </c>
      <c r="Z14" s="96">
        <v>0</v>
      </c>
      <c r="AA14" s="95">
        <v>7024136.1900000004</v>
      </c>
      <c r="AB14" s="96">
        <v>7707449.5300000003</v>
      </c>
      <c r="AC14" s="95">
        <v>0</v>
      </c>
      <c r="AD14" s="96">
        <v>0</v>
      </c>
      <c r="AE14" s="95">
        <v>0</v>
      </c>
      <c r="AF14" s="96">
        <v>0</v>
      </c>
      <c r="AG14" s="95">
        <v>0</v>
      </c>
      <c r="AH14" s="96">
        <v>0</v>
      </c>
      <c r="AI14" s="95">
        <v>0</v>
      </c>
      <c r="AJ14" s="96">
        <v>0</v>
      </c>
      <c r="AK14" s="95"/>
      <c r="AL14" s="96">
        <v>0</v>
      </c>
      <c r="AM14" s="95">
        <v>94487904.370000005</v>
      </c>
      <c r="AN14" s="96">
        <v>20141225.349999998</v>
      </c>
      <c r="AO14" s="95">
        <v>0</v>
      </c>
      <c r="AP14" s="96">
        <v>0</v>
      </c>
      <c r="AQ14" s="95">
        <v>0</v>
      </c>
      <c r="AR14" s="96">
        <v>0</v>
      </c>
      <c r="AS14" s="95">
        <v>0</v>
      </c>
      <c r="AT14" s="96">
        <v>0</v>
      </c>
    </row>
    <row r="15" spans="1:46" s="92" customFormat="1" x14ac:dyDescent="0.2">
      <c r="A15" s="33">
        <v>4220</v>
      </c>
      <c r="B15" s="7" t="s">
        <v>68</v>
      </c>
      <c r="C15" s="42">
        <f t="shared" si="0"/>
        <v>470715785.5</v>
      </c>
      <c r="D15" s="102">
        <f t="shared" si="1"/>
        <v>524558229.77000004</v>
      </c>
      <c r="E15" s="95">
        <v>108337944.04000001</v>
      </c>
      <c r="F15" s="96">
        <v>98337944.5</v>
      </c>
      <c r="G15" s="95">
        <v>39565006.840000004</v>
      </c>
      <c r="H15" s="96">
        <v>25045026.300000001</v>
      </c>
      <c r="I15" s="95">
        <v>0</v>
      </c>
      <c r="J15" s="96">
        <v>0</v>
      </c>
      <c r="K15" s="95">
        <v>6554704.0800000001</v>
      </c>
      <c r="L15" s="96">
        <v>7159121.7999999998</v>
      </c>
      <c r="M15" s="95">
        <v>22254504</v>
      </c>
      <c r="N15" s="96">
        <v>14461289.619999999</v>
      </c>
      <c r="O15" s="95">
        <v>0</v>
      </c>
      <c r="P15" s="96">
        <v>1220824.04</v>
      </c>
      <c r="Q15" s="95">
        <v>46873003.43</v>
      </c>
      <c r="R15" s="96">
        <v>57353294.210000001</v>
      </c>
      <c r="S15" s="156">
        <v>66969439.5</v>
      </c>
      <c r="T15" s="96">
        <v>57947944</v>
      </c>
      <c r="U15" s="95">
        <v>3211496.64</v>
      </c>
      <c r="V15" s="96">
        <v>3058568.28</v>
      </c>
      <c r="W15" s="95">
        <v>0</v>
      </c>
      <c r="X15" s="96">
        <v>0</v>
      </c>
      <c r="Y15" s="95">
        <v>28356947.670000002</v>
      </c>
      <c r="Z15" s="96">
        <v>28229371.100000001</v>
      </c>
      <c r="AA15" s="95">
        <v>0</v>
      </c>
      <c r="AB15" s="96">
        <v>0</v>
      </c>
      <c r="AC15" s="95">
        <v>57590823.399999999</v>
      </c>
      <c r="AD15" s="96">
        <v>52192955.039999999</v>
      </c>
      <c r="AE15" s="95">
        <v>61443706.049999997</v>
      </c>
      <c r="AF15" s="96">
        <v>48223307.960000001</v>
      </c>
      <c r="AG15" s="95">
        <v>0</v>
      </c>
      <c r="AH15" s="96">
        <v>0</v>
      </c>
      <c r="AI15" s="95">
        <v>2397792</v>
      </c>
      <c r="AJ15" s="96">
        <v>2397792</v>
      </c>
      <c r="AK15" s="95"/>
      <c r="AL15" s="96">
        <v>118622489.01000001</v>
      </c>
      <c r="AM15" s="95">
        <v>0</v>
      </c>
      <c r="AN15" s="96">
        <v>0</v>
      </c>
      <c r="AO15" s="95">
        <v>0</v>
      </c>
      <c r="AP15" s="96">
        <v>0</v>
      </c>
      <c r="AQ15" s="95">
        <v>27160417.850000001</v>
      </c>
      <c r="AR15" s="96">
        <v>10308301.91</v>
      </c>
      <c r="AS15" s="95">
        <v>0</v>
      </c>
      <c r="AT15" s="96">
        <v>0</v>
      </c>
    </row>
    <row r="16" spans="1:46" s="92" customFormat="1" x14ac:dyDescent="0.2">
      <c r="A16" s="32">
        <v>8001</v>
      </c>
      <c r="B16" s="20" t="s">
        <v>116</v>
      </c>
      <c r="C16" s="42">
        <f t="shared" si="0"/>
        <v>117359867.27</v>
      </c>
      <c r="D16" s="102">
        <f t="shared" si="1"/>
        <v>43391040.660000004</v>
      </c>
      <c r="E16" s="95">
        <v>1953708.97</v>
      </c>
      <c r="F16" s="96">
        <v>1300351.94</v>
      </c>
      <c r="G16" s="95">
        <v>0</v>
      </c>
      <c r="H16" s="96">
        <v>0</v>
      </c>
      <c r="I16" s="95">
        <v>33139500.449999999</v>
      </c>
      <c r="J16" s="96">
        <v>12037208.619999997</v>
      </c>
      <c r="K16" s="95">
        <v>70788.98</v>
      </c>
      <c r="L16" s="96">
        <v>37800</v>
      </c>
      <c r="M16" s="53">
        <v>81860.509999999995</v>
      </c>
      <c r="N16" s="96">
        <v>174170.76</v>
      </c>
      <c r="O16" s="95">
        <v>0</v>
      </c>
      <c r="P16" s="96">
        <v>7479.2</v>
      </c>
      <c r="Q16" s="95">
        <v>820204.4</v>
      </c>
      <c r="R16" s="96">
        <v>475571.85</v>
      </c>
      <c r="S16" s="156">
        <v>0</v>
      </c>
      <c r="T16" s="96">
        <v>0</v>
      </c>
      <c r="U16" s="95">
        <v>90242.9</v>
      </c>
      <c r="V16" s="96">
        <v>48714.94</v>
      </c>
      <c r="W16" s="95">
        <v>3120814.12</v>
      </c>
      <c r="X16" s="96">
        <v>2120442.08</v>
      </c>
      <c r="Y16" s="95">
        <v>731483.59</v>
      </c>
      <c r="Z16" s="96">
        <v>548225.49</v>
      </c>
      <c r="AA16" s="95">
        <v>622.26</v>
      </c>
      <c r="AB16" s="96">
        <v>213.87</v>
      </c>
      <c r="AC16" s="95">
        <v>21138666</v>
      </c>
      <c r="AD16" s="96">
        <v>19752704.140000001</v>
      </c>
      <c r="AE16" s="95">
        <v>0</v>
      </c>
      <c r="AF16" s="96">
        <v>0</v>
      </c>
      <c r="AG16" s="95">
        <v>2937824.1</v>
      </c>
      <c r="AH16" s="96">
        <v>2558943.63</v>
      </c>
      <c r="AI16" s="95">
        <v>4632741.3099999996</v>
      </c>
      <c r="AJ16" s="96">
        <v>3655982.6</v>
      </c>
      <c r="AK16" s="95">
        <v>575820.87</v>
      </c>
      <c r="AL16" s="96">
        <v>639375.63</v>
      </c>
      <c r="AM16" s="95">
        <v>47987364.109999999</v>
      </c>
      <c r="AN16" s="96">
        <v>65.769999999999982</v>
      </c>
      <c r="AO16" s="95">
        <v>78224.7</v>
      </c>
      <c r="AP16" s="96">
        <v>33790.14</v>
      </c>
      <c r="AQ16" s="95">
        <v>0</v>
      </c>
      <c r="AR16" s="96">
        <v>0</v>
      </c>
      <c r="AS16" s="95">
        <v>0</v>
      </c>
      <c r="AT16" s="96">
        <v>0</v>
      </c>
    </row>
    <row r="17" spans="1:46" s="92" customFormat="1" x14ac:dyDescent="0.2">
      <c r="A17" s="32">
        <v>900002</v>
      </c>
      <c r="B17" s="9" t="s">
        <v>111</v>
      </c>
      <c r="C17" s="41">
        <f t="shared" si="0"/>
        <v>2212698866.6799998</v>
      </c>
      <c r="D17" s="101">
        <f t="shared" si="1"/>
        <v>2059574154.287586</v>
      </c>
      <c r="E17" s="93">
        <v>122664881.05000001</v>
      </c>
      <c r="F17" s="94">
        <v>148881909.93000001</v>
      </c>
      <c r="G17" s="93">
        <v>97949042.220000014</v>
      </c>
      <c r="H17" s="94">
        <v>78410016.459999993</v>
      </c>
      <c r="I17" s="93">
        <v>1279921015.9400001</v>
      </c>
      <c r="J17" s="94">
        <v>1177315474.8600001</v>
      </c>
      <c r="K17" s="93">
        <v>9305430.1799999997</v>
      </c>
      <c r="L17" s="94">
        <v>10337097.649999999</v>
      </c>
      <c r="M17" s="93">
        <v>60817682</v>
      </c>
      <c r="N17" s="94">
        <v>50049911.920000002</v>
      </c>
      <c r="O17" s="93">
        <v>0</v>
      </c>
      <c r="P17" s="94">
        <v>1920805.1800000002</v>
      </c>
      <c r="Q17" s="93">
        <v>42728887.270000003</v>
      </c>
      <c r="R17" s="94">
        <v>35172077.990000002</v>
      </c>
      <c r="S17" s="93">
        <v>78064625.359999985</v>
      </c>
      <c r="T17" s="94">
        <v>69716685.670000002</v>
      </c>
      <c r="U17" s="93">
        <v>2630368.9900000002</v>
      </c>
      <c r="V17" s="94">
        <v>2568850.81</v>
      </c>
      <c r="W17" s="93">
        <v>125860055.98999999</v>
      </c>
      <c r="X17" s="94">
        <v>114427567.38758619</v>
      </c>
      <c r="Y17" s="93">
        <v>26730063.43</v>
      </c>
      <c r="Z17" s="94">
        <v>27824253.68</v>
      </c>
      <c r="AA17" s="93">
        <v>29531533.030000001</v>
      </c>
      <c r="AB17" s="94">
        <v>29711209.549999997</v>
      </c>
      <c r="AC17" s="93">
        <v>63098250.349999994</v>
      </c>
      <c r="AD17" s="94">
        <v>87259738.570000008</v>
      </c>
      <c r="AE17" s="93">
        <v>61516265.830000006</v>
      </c>
      <c r="AF17" s="94">
        <v>56975864.849999994</v>
      </c>
      <c r="AG17" s="93">
        <v>3061519.45</v>
      </c>
      <c r="AH17" s="94">
        <v>2973696.5300000003</v>
      </c>
      <c r="AI17" s="93">
        <v>13224481.359999999</v>
      </c>
      <c r="AJ17" s="94">
        <v>13555432.59</v>
      </c>
      <c r="AK17" s="93">
        <v>121787262.16</v>
      </c>
      <c r="AL17" s="94">
        <v>129800377.29000001</v>
      </c>
      <c r="AM17" s="93">
        <v>0</v>
      </c>
      <c r="AN17" s="94">
        <v>1205152.1199999999</v>
      </c>
      <c r="AO17" s="93">
        <v>41726654.340000004</v>
      </c>
      <c r="AP17" s="94">
        <v>13343630.84</v>
      </c>
      <c r="AQ17" s="93">
        <v>26688275.09</v>
      </c>
      <c r="AR17" s="94">
        <v>8028120.4100000001</v>
      </c>
      <c r="AS17" s="93">
        <v>5392572.6399999997</v>
      </c>
      <c r="AT17" s="94">
        <v>96280</v>
      </c>
    </row>
    <row r="18" spans="1:46" s="92" customFormat="1" x14ac:dyDescent="0.2">
      <c r="A18" s="33">
        <v>5110</v>
      </c>
      <c r="B18" s="7" t="s">
        <v>80</v>
      </c>
      <c r="C18" s="42">
        <f t="shared" si="0"/>
        <v>793620628.27999997</v>
      </c>
      <c r="D18" s="102">
        <f t="shared" si="1"/>
        <v>726541598.28999984</v>
      </c>
      <c r="E18" s="95">
        <v>91731789.129999995</v>
      </c>
      <c r="F18" s="96">
        <v>79477548.629999995</v>
      </c>
      <c r="G18" s="95">
        <v>49740588.68</v>
      </c>
      <c r="H18" s="96">
        <v>46671696.969999999</v>
      </c>
      <c r="I18" s="95">
        <v>369721665.60000002</v>
      </c>
      <c r="J18" s="96">
        <v>345097819.00000006</v>
      </c>
      <c r="K18" s="95">
        <v>8192506.6199999992</v>
      </c>
      <c r="L18" s="96">
        <v>8258523.0899999999</v>
      </c>
      <c r="M18" s="53">
        <v>27779925.640000001</v>
      </c>
      <c r="N18" s="96">
        <v>25271356.710000001</v>
      </c>
      <c r="O18" s="95">
        <v>0</v>
      </c>
      <c r="P18" s="96">
        <v>1672867.7</v>
      </c>
      <c r="Q18" s="95">
        <v>15187182.310000001</v>
      </c>
      <c r="R18" s="96">
        <v>14158013.02</v>
      </c>
      <c r="S18" s="95">
        <v>47085871.479999997</v>
      </c>
      <c r="T18" s="96">
        <v>43774300.240000002</v>
      </c>
      <c r="U18" s="95">
        <v>1903294.42</v>
      </c>
      <c r="V18" s="96">
        <v>1824124.59</v>
      </c>
      <c r="W18" s="95">
        <v>35018107.450000003</v>
      </c>
      <c r="X18" s="96">
        <v>31440662.600000001</v>
      </c>
      <c r="Y18" s="95">
        <v>14993237.41</v>
      </c>
      <c r="Z18" s="96">
        <v>14392004.77</v>
      </c>
      <c r="AA18" s="95">
        <v>22153647.309999999</v>
      </c>
      <c r="AB18" s="96">
        <v>23284792.280000001</v>
      </c>
      <c r="AC18" s="95">
        <v>37047989.640000001</v>
      </c>
      <c r="AD18" s="96">
        <v>35251554.780000001</v>
      </c>
      <c r="AE18" s="95">
        <v>50288493.450000003</v>
      </c>
      <c r="AF18" s="96">
        <v>47485781.259999998</v>
      </c>
      <c r="AG18" s="95">
        <v>2066771.3</v>
      </c>
      <c r="AH18" s="96">
        <v>2069288.21</v>
      </c>
      <c r="AI18" s="95">
        <v>0</v>
      </c>
      <c r="AJ18" s="96">
        <v>0</v>
      </c>
      <c r="AK18" s="95">
        <v>365581.11</v>
      </c>
      <c r="AL18" s="96">
        <v>449280.81</v>
      </c>
      <c r="AM18" s="95">
        <v>0</v>
      </c>
      <c r="AN18" s="96">
        <v>0</v>
      </c>
      <c r="AO18" s="95">
        <v>0</v>
      </c>
      <c r="AP18" s="96">
        <v>0</v>
      </c>
      <c r="AQ18" s="95">
        <v>20343976.73</v>
      </c>
      <c r="AR18" s="96">
        <v>5961983.6299999999</v>
      </c>
      <c r="AS18" s="95"/>
      <c r="AT18" s="96">
        <v>0</v>
      </c>
    </row>
    <row r="19" spans="1:46" s="92" customFormat="1" x14ac:dyDescent="0.2">
      <c r="A19" s="33">
        <v>5120</v>
      </c>
      <c r="B19" s="7" t="s">
        <v>81</v>
      </c>
      <c r="C19" s="42">
        <f t="shared" si="0"/>
        <v>139563801.22</v>
      </c>
      <c r="D19" s="102">
        <f t="shared" si="1"/>
        <v>130562969.61</v>
      </c>
      <c r="E19" s="95">
        <v>5409417.5800000001</v>
      </c>
      <c r="F19" s="96">
        <v>5073564.6500000004</v>
      </c>
      <c r="G19" s="95">
        <v>8147065.75</v>
      </c>
      <c r="H19" s="96">
        <v>8470077.0099999998</v>
      </c>
      <c r="I19" s="95">
        <v>74501012.689999998</v>
      </c>
      <c r="J19" s="96">
        <v>71636586.680000007</v>
      </c>
      <c r="K19" s="95">
        <v>161641.21000000002</v>
      </c>
      <c r="L19" s="96">
        <v>140294.34</v>
      </c>
      <c r="M19" s="95">
        <v>15354114.17</v>
      </c>
      <c r="N19" s="96">
        <v>13074578.82</v>
      </c>
      <c r="O19" s="95">
        <v>0</v>
      </c>
      <c r="P19" s="96">
        <v>70842.09</v>
      </c>
      <c r="Q19" s="95">
        <v>1945735.76</v>
      </c>
      <c r="R19" s="96">
        <v>4093319.39</v>
      </c>
      <c r="S19" s="95">
        <v>1619588.41</v>
      </c>
      <c r="T19" s="96">
        <v>1637536.06</v>
      </c>
      <c r="U19" s="95">
        <v>152107.07</v>
      </c>
      <c r="V19" s="96">
        <v>137439.25</v>
      </c>
      <c r="W19" s="95">
        <v>6315633.9000000004</v>
      </c>
      <c r="X19" s="96">
        <v>5089043.3</v>
      </c>
      <c r="Y19" s="95">
        <v>440016.23</v>
      </c>
      <c r="Z19" s="96">
        <v>426296.24</v>
      </c>
      <c r="AA19" s="95">
        <v>2649205.19</v>
      </c>
      <c r="AB19" s="96">
        <v>2176654.2599999998</v>
      </c>
      <c r="AC19" s="95">
        <v>1347331.01</v>
      </c>
      <c r="AD19" s="96">
        <v>1391370.7</v>
      </c>
      <c r="AE19" s="95">
        <v>4540397.74</v>
      </c>
      <c r="AF19" s="96">
        <v>4027682.82</v>
      </c>
      <c r="AG19" s="95">
        <v>156157.24</v>
      </c>
      <c r="AH19" s="96">
        <v>128936.41</v>
      </c>
      <c r="AI19" s="95">
        <v>662374.18000000005</v>
      </c>
      <c r="AJ19" s="96">
        <v>825246.13</v>
      </c>
      <c r="AK19" s="95">
        <v>12642284.02</v>
      </c>
      <c r="AL19" s="96">
        <v>9136197.5399999991</v>
      </c>
      <c r="AM19" s="95">
        <v>0</v>
      </c>
      <c r="AN19" s="96">
        <v>0</v>
      </c>
      <c r="AO19" s="95">
        <v>2675949.84</v>
      </c>
      <c r="AP19" s="96">
        <v>2662293.7000000002</v>
      </c>
      <c r="AQ19" s="95">
        <v>843769.23</v>
      </c>
      <c r="AR19" s="96">
        <v>365010.22</v>
      </c>
      <c r="AS19" s="95"/>
      <c r="AT19" s="96">
        <v>0</v>
      </c>
    </row>
    <row r="20" spans="1:46" s="92" customFormat="1" x14ac:dyDescent="0.2">
      <c r="A20" s="33">
        <v>5130</v>
      </c>
      <c r="B20" s="7" t="s">
        <v>82</v>
      </c>
      <c r="C20" s="42">
        <f t="shared" si="0"/>
        <v>1011165480.79</v>
      </c>
      <c r="D20" s="102">
        <f t="shared" si="1"/>
        <v>874522349.22758603</v>
      </c>
      <c r="E20" s="95">
        <v>16290726.51</v>
      </c>
      <c r="F20" s="96">
        <v>13825398.279999999</v>
      </c>
      <c r="G20" s="95">
        <v>21523872</v>
      </c>
      <c r="H20" s="96">
        <v>17372640.82</v>
      </c>
      <c r="I20" s="95">
        <v>623060427.28999996</v>
      </c>
      <c r="J20" s="96">
        <v>555096811.74000001</v>
      </c>
      <c r="K20" s="95">
        <v>951282.34999999986</v>
      </c>
      <c r="L20" s="96">
        <v>1938280.2199999997</v>
      </c>
      <c r="M20" s="95">
        <v>17683642.190000001</v>
      </c>
      <c r="N20" s="96">
        <v>11703976.390000001</v>
      </c>
      <c r="O20" s="95">
        <v>0</v>
      </c>
      <c r="P20" s="96">
        <v>177095.39</v>
      </c>
      <c r="Q20" s="95">
        <v>22900951.530000001</v>
      </c>
      <c r="R20" s="96">
        <v>16248279.630000001</v>
      </c>
      <c r="S20" s="95">
        <v>29359165.469999999</v>
      </c>
      <c r="T20" s="96">
        <v>24304849.370000001</v>
      </c>
      <c r="U20" s="95">
        <v>574967.5</v>
      </c>
      <c r="V20" s="96">
        <v>607286.97000000009</v>
      </c>
      <c r="W20" s="95">
        <v>74631306.75</v>
      </c>
      <c r="X20" s="96">
        <v>69887728.8475862</v>
      </c>
      <c r="Y20" s="95">
        <v>11296809.789999999</v>
      </c>
      <c r="Z20" s="96">
        <v>13005952.67</v>
      </c>
      <c r="AA20" s="95">
        <v>4728680.53</v>
      </c>
      <c r="AB20" s="96">
        <v>4238159.8099999996</v>
      </c>
      <c r="AC20" s="95">
        <v>9011332.2400000002</v>
      </c>
      <c r="AD20" s="96">
        <v>7894950.9900000002</v>
      </c>
      <c r="AE20" s="95">
        <v>6687374.6399999997</v>
      </c>
      <c r="AF20" s="96">
        <v>5462400.7699999996</v>
      </c>
      <c r="AG20" s="95">
        <v>838590.91</v>
      </c>
      <c r="AH20" s="96">
        <v>775471.91</v>
      </c>
      <c r="AI20" s="95">
        <v>1008580.35</v>
      </c>
      <c r="AJ20" s="96">
        <v>1709733.28</v>
      </c>
      <c r="AK20" s="95">
        <v>105171049.23</v>
      </c>
      <c r="AL20" s="96">
        <v>116589436.31999999</v>
      </c>
      <c r="AM20" s="95">
        <v>15753757.349999994</v>
      </c>
      <c r="AN20" s="96">
        <v>1205152.1199999999</v>
      </c>
      <c r="AO20" s="95">
        <v>39050704.5</v>
      </c>
      <c r="AP20" s="96">
        <v>10681337.140000001</v>
      </c>
      <c r="AQ20" s="95">
        <v>5249687.0199999996</v>
      </c>
      <c r="AR20" s="96">
        <v>1701126.56</v>
      </c>
      <c r="AS20" s="95">
        <v>5392572.6399999997</v>
      </c>
      <c r="AT20" s="96">
        <v>96280</v>
      </c>
    </row>
    <row r="21" spans="1:46" s="92" customFormat="1" x14ac:dyDescent="0.2">
      <c r="A21" s="33">
        <v>5210</v>
      </c>
      <c r="B21" s="7" t="s">
        <v>84</v>
      </c>
      <c r="C21" s="42">
        <f t="shared" si="0"/>
        <v>0</v>
      </c>
      <c r="D21" s="102">
        <f t="shared" si="1"/>
        <v>0</v>
      </c>
      <c r="E21" s="95">
        <v>0</v>
      </c>
      <c r="F21" s="96">
        <v>0</v>
      </c>
      <c r="G21" s="95">
        <v>0</v>
      </c>
      <c r="H21" s="96">
        <v>0</v>
      </c>
      <c r="I21" s="95">
        <v>0</v>
      </c>
      <c r="J21" s="96">
        <v>0</v>
      </c>
      <c r="K21" s="95">
        <v>0</v>
      </c>
      <c r="L21" s="96">
        <v>0</v>
      </c>
      <c r="M21" s="95">
        <v>0</v>
      </c>
      <c r="N21" s="96">
        <v>0</v>
      </c>
      <c r="O21" s="95">
        <v>0</v>
      </c>
      <c r="P21" s="96">
        <v>0</v>
      </c>
      <c r="Q21" s="95">
        <v>0</v>
      </c>
      <c r="R21" s="96">
        <v>0</v>
      </c>
      <c r="S21" s="156">
        <v>0</v>
      </c>
      <c r="T21" s="96">
        <v>0</v>
      </c>
      <c r="U21" s="95"/>
      <c r="V21" s="96">
        <v>0</v>
      </c>
      <c r="W21" s="95">
        <v>0</v>
      </c>
      <c r="X21" s="96">
        <v>0</v>
      </c>
      <c r="Y21" s="95">
        <v>0</v>
      </c>
      <c r="Z21" s="96">
        <v>0</v>
      </c>
      <c r="AA21" s="95">
        <v>0</v>
      </c>
      <c r="AB21" s="96">
        <v>0</v>
      </c>
      <c r="AC21" s="95">
        <v>0</v>
      </c>
      <c r="AD21" s="96">
        <v>0</v>
      </c>
      <c r="AE21" s="95">
        <v>0</v>
      </c>
      <c r="AF21" s="96">
        <v>0</v>
      </c>
      <c r="AG21" s="95">
        <v>0</v>
      </c>
      <c r="AH21" s="96">
        <v>0</v>
      </c>
      <c r="AI21" s="95">
        <v>0</v>
      </c>
      <c r="AJ21" s="96">
        <v>0</v>
      </c>
      <c r="AK21" s="95">
        <v>0</v>
      </c>
      <c r="AL21" s="96">
        <v>0</v>
      </c>
      <c r="AM21" s="95">
        <v>0</v>
      </c>
      <c r="AN21" s="96">
        <v>0</v>
      </c>
      <c r="AO21" s="95">
        <v>0</v>
      </c>
      <c r="AP21" s="96">
        <v>0</v>
      </c>
      <c r="AQ21" s="95">
        <v>0</v>
      </c>
      <c r="AR21" s="96">
        <v>0</v>
      </c>
      <c r="AS21" s="95">
        <v>0</v>
      </c>
      <c r="AT21" s="96">
        <v>0</v>
      </c>
    </row>
    <row r="22" spans="1:46" s="92" customFormat="1" x14ac:dyDescent="0.2">
      <c r="A22" s="33">
        <v>5220</v>
      </c>
      <c r="B22" s="7" t="s">
        <v>85</v>
      </c>
      <c r="C22" s="42">
        <f t="shared" si="0"/>
        <v>20279622.66</v>
      </c>
      <c r="D22" s="102">
        <f t="shared" si="1"/>
        <v>19165321.460000001</v>
      </c>
      <c r="E22" s="95">
        <v>1275801.3999999999</v>
      </c>
      <c r="F22" s="96">
        <v>1273307.6599999999</v>
      </c>
      <c r="G22" s="95">
        <v>0</v>
      </c>
      <c r="H22" s="96">
        <v>0</v>
      </c>
      <c r="I22" s="95">
        <v>0</v>
      </c>
      <c r="J22" s="96">
        <v>0</v>
      </c>
      <c r="K22" s="95">
        <v>0</v>
      </c>
      <c r="L22" s="96">
        <v>0</v>
      </c>
      <c r="M22" s="95">
        <v>0</v>
      </c>
      <c r="N22" s="96">
        <v>0</v>
      </c>
      <c r="O22" s="95">
        <v>0</v>
      </c>
      <c r="P22" s="96">
        <v>0</v>
      </c>
      <c r="Q22" s="95">
        <v>0</v>
      </c>
      <c r="R22" s="96">
        <v>0</v>
      </c>
      <c r="S22" s="156">
        <v>0</v>
      </c>
      <c r="T22" s="96">
        <v>0</v>
      </c>
      <c r="U22" s="95"/>
      <c r="V22" s="96">
        <v>0</v>
      </c>
      <c r="W22" s="95">
        <v>7539234.5999999996</v>
      </c>
      <c r="X22" s="96">
        <v>7010132.6399999997</v>
      </c>
      <c r="Y22" s="95">
        <v>0</v>
      </c>
      <c r="Z22" s="96">
        <v>0</v>
      </c>
      <c r="AA22" s="95">
        <v>0</v>
      </c>
      <c r="AB22" s="96">
        <v>0</v>
      </c>
      <c r="AC22" s="95">
        <v>0</v>
      </c>
      <c r="AD22" s="96">
        <v>0</v>
      </c>
      <c r="AE22" s="95">
        <v>0</v>
      </c>
      <c r="AF22" s="96">
        <v>0</v>
      </c>
      <c r="AG22" s="95">
        <v>0</v>
      </c>
      <c r="AH22" s="96">
        <v>0</v>
      </c>
      <c r="AI22" s="95">
        <v>11464586.66</v>
      </c>
      <c r="AJ22" s="96">
        <v>10881881.16</v>
      </c>
      <c r="AK22" s="95">
        <v>0</v>
      </c>
      <c r="AL22" s="96">
        <v>0</v>
      </c>
      <c r="AM22" s="95">
        <v>0</v>
      </c>
      <c r="AN22" s="96">
        <v>0</v>
      </c>
      <c r="AO22" s="95">
        <v>0</v>
      </c>
      <c r="AP22" s="96">
        <v>0</v>
      </c>
      <c r="AQ22" s="95">
        <v>0</v>
      </c>
      <c r="AR22" s="96">
        <v>0</v>
      </c>
      <c r="AS22" s="95">
        <v>0</v>
      </c>
      <c r="AT22" s="96">
        <v>0</v>
      </c>
    </row>
    <row r="23" spans="1:46" s="92" customFormat="1" x14ac:dyDescent="0.2">
      <c r="A23" s="33">
        <v>5230</v>
      </c>
      <c r="B23" s="7" t="s">
        <v>69</v>
      </c>
      <c r="C23" s="42">
        <f t="shared" si="0"/>
        <v>67398682.949999988</v>
      </c>
      <c r="D23" s="102">
        <f t="shared" si="1"/>
        <v>61023644.100000001</v>
      </c>
      <c r="E23" s="95">
        <v>0</v>
      </c>
      <c r="F23" s="96">
        <v>0</v>
      </c>
      <c r="G23" s="95">
        <v>0</v>
      </c>
      <c r="H23" s="96">
        <v>0</v>
      </c>
      <c r="I23" s="95">
        <v>67398682.949999988</v>
      </c>
      <c r="J23" s="96">
        <v>61023644.100000001</v>
      </c>
      <c r="K23" s="95">
        <v>0</v>
      </c>
      <c r="L23" s="96">
        <v>0</v>
      </c>
      <c r="M23" s="95">
        <v>0</v>
      </c>
      <c r="N23" s="96">
        <v>0</v>
      </c>
      <c r="O23" s="95">
        <v>0</v>
      </c>
      <c r="P23" s="96">
        <v>0</v>
      </c>
      <c r="Q23" s="95">
        <v>0</v>
      </c>
      <c r="R23" s="96">
        <v>0</v>
      </c>
      <c r="S23" s="156">
        <v>0</v>
      </c>
      <c r="T23" s="96">
        <v>0</v>
      </c>
      <c r="U23" s="95"/>
      <c r="V23" s="96">
        <v>0</v>
      </c>
      <c r="W23" s="95">
        <v>0</v>
      </c>
      <c r="X23" s="96">
        <v>0</v>
      </c>
      <c r="Y23" s="95">
        <v>0</v>
      </c>
      <c r="Z23" s="96">
        <v>0</v>
      </c>
      <c r="AA23" s="95">
        <v>0</v>
      </c>
      <c r="AB23" s="96">
        <v>0</v>
      </c>
      <c r="AC23" s="95">
        <v>0</v>
      </c>
      <c r="AD23" s="96">
        <v>0</v>
      </c>
      <c r="AE23" s="95">
        <v>0</v>
      </c>
      <c r="AF23" s="96">
        <v>0</v>
      </c>
      <c r="AG23" s="95">
        <v>0</v>
      </c>
      <c r="AH23" s="96">
        <v>0</v>
      </c>
      <c r="AI23" s="95">
        <v>0</v>
      </c>
      <c r="AJ23" s="96">
        <v>0</v>
      </c>
      <c r="AK23" s="95">
        <v>0</v>
      </c>
      <c r="AL23" s="96">
        <v>0</v>
      </c>
      <c r="AM23" s="95">
        <v>0</v>
      </c>
      <c r="AN23" s="96">
        <v>0</v>
      </c>
      <c r="AO23" s="95">
        <v>0</v>
      </c>
      <c r="AP23" s="96">
        <v>0</v>
      </c>
      <c r="AQ23" s="95">
        <v>0</v>
      </c>
      <c r="AR23" s="96">
        <v>0</v>
      </c>
      <c r="AS23" s="95">
        <v>0</v>
      </c>
      <c r="AT23" s="96">
        <v>0</v>
      </c>
    </row>
    <row r="24" spans="1:46" s="92" customFormat="1" x14ac:dyDescent="0.2">
      <c r="A24" s="33">
        <v>5240</v>
      </c>
      <c r="B24" s="7" t="s">
        <v>70</v>
      </c>
      <c r="C24" s="42">
        <f t="shared" si="0"/>
        <v>27635392.390000001</v>
      </c>
      <c r="D24" s="102">
        <f t="shared" si="1"/>
        <v>14086911.529999999</v>
      </c>
      <c r="E24" s="95">
        <v>7957146.4299999997</v>
      </c>
      <c r="F24" s="96">
        <v>6571208.4199999999</v>
      </c>
      <c r="G24" s="95">
        <v>17211876.59</v>
      </c>
      <c r="H24" s="96">
        <v>4822859.8099999996</v>
      </c>
      <c r="I24" s="95">
        <v>2133087.9</v>
      </c>
      <c r="J24" s="96">
        <v>1778981.9000000001</v>
      </c>
      <c r="K24" s="95">
        <v>0</v>
      </c>
      <c r="L24" s="96">
        <v>0</v>
      </c>
      <c r="M24" s="95">
        <v>0</v>
      </c>
      <c r="N24" s="96">
        <v>0</v>
      </c>
      <c r="O24" s="95">
        <v>0</v>
      </c>
      <c r="P24" s="96">
        <v>0</v>
      </c>
      <c r="Q24" s="95">
        <v>0</v>
      </c>
      <c r="R24" s="96">
        <v>0</v>
      </c>
      <c r="S24" s="156">
        <v>0</v>
      </c>
      <c r="T24" s="96">
        <v>0</v>
      </c>
      <c r="U24" s="95"/>
      <c r="V24" s="96">
        <v>0</v>
      </c>
      <c r="W24" s="95">
        <v>0</v>
      </c>
      <c r="X24" s="96">
        <v>0</v>
      </c>
      <c r="Y24" s="95">
        <v>0</v>
      </c>
      <c r="Z24" s="96">
        <v>0</v>
      </c>
      <c r="AA24" s="95">
        <v>0</v>
      </c>
      <c r="AB24" s="96">
        <v>11603.2</v>
      </c>
      <c r="AC24" s="95">
        <v>86341.3</v>
      </c>
      <c r="AD24" s="96">
        <v>763686.18</v>
      </c>
      <c r="AE24" s="95">
        <v>0</v>
      </c>
      <c r="AF24" s="96">
        <v>0</v>
      </c>
      <c r="AG24" s="95">
        <v>0</v>
      </c>
      <c r="AH24" s="96">
        <v>0</v>
      </c>
      <c r="AI24" s="95">
        <v>88940.17</v>
      </c>
      <c r="AJ24" s="96">
        <v>138572.01999999999</v>
      </c>
      <c r="AK24" s="95">
        <v>0</v>
      </c>
      <c r="AL24" s="96">
        <v>0</v>
      </c>
      <c r="AM24" s="95">
        <v>0</v>
      </c>
      <c r="AN24" s="96">
        <v>0</v>
      </c>
      <c r="AO24" s="95">
        <v>0</v>
      </c>
      <c r="AP24" s="96">
        <v>0</v>
      </c>
      <c r="AQ24" s="95">
        <v>158000</v>
      </c>
      <c r="AR24" s="96">
        <v>0</v>
      </c>
      <c r="AS24" s="95">
        <v>0</v>
      </c>
      <c r="AT24" s="96">
        <v>0</v>
      </c>
    </row>
    <row r="25" spans="1:46" s="92" customFormat="1" x14ac:dyDescent="0.2">
      <c r="A25" s="33">
        <v>5250</v>
      </c>
      <c r="B25" s="7" t="s">
        <v>71</v>
      </c>
      <c r="C25" s="42">
        <f t="shared" si="0"/>
        <v>15292479.829999998</v>
      </c>
      <c r="D25" s="102">
        <f t="shared" si="1"/>
        <v>14244104</v>
      </c>
      <c r="E25" s="95">
        <v>0</v>
      </c>
      <c r="F25" s="96">
        <v>0</v>
      </c>
      <c r="G25" s="95">
        <v>0</v>
      </c>
      <c r="H25" s="96">
        <v>0</v>
      </c>
      <c r="I25" s="95">
        <v>15292479.829999998</v>
      </c>
      <c r="J25" s="96">
        <v>14244104</v>
      </c>
      <c r="K25" s="95">
        <v>0</v>
      </c>
      <c r="L25" s="96">
        <v>0</v>
      </c>
      <c r="M25" s="95">
        <v>0</v>
      </c>
      <c r="N25" s="96">
        <v>0</v>
      </c>
      <c r="O25" s="95">
        <v>0</v>
      </c>
      <c r="P25" s="96">
        <v>0</v>
      </c>
      <c r="Q25" s="95">
        <v>0</v>
      </c>
      <c r="R25" s="96">
        <v>0</v>
      </c>
      <c r="S25" s="156">
        <v>0</v>
      </c>
      <c r="T25" s="96">
        <v>0</v>
      </c>
      <c r="U25" s="95"/>
      <c r="V25" s="96">
        <v>0</v>
      </c>
      <c r="W25" s="95">
        <v>0</v>
      </c>
      <c r="X25" s="96">
        <v>0</v>
      </c>
      <c r="Y25" s="95">
        <v>0</v>
      </c>
      <c r="Z25" s="96">
        <v>0</v>
      </c>
      <c r="AA25" s="95">
        <v>0</v>
      </c>
      <c r="AB25" s="96">
        <v>0</v>
      </c>
      <c r="AC25" s="95">
        <v>0</v>
      </c>
      <c r="AD25" s="96">
        <v>0</v>
      </c>
      <c r="AE25" s="95">
        <v>0</v>
      </c>
      <c r="AF25" s="96">
        <v>0</v>
      </c>
      <c r="AG25" s="95">
        <v>0</v>
      </c>
      <c r="AH25" s="96">
        <v>0</v>
      </c>
      <c r="AI25" s="95">
        <v>0</v>
      </c>
      <c r="AJ25" s="96">
        <v>0</v>
      </c>
      <c r="AK25" s="95">
        <v>0</v>
      </c>
      <c r="AL25" s="96">
        <v>0</v>
      </c>
      <c r="AM25" s="95">
        <v>0</v>
      </c>
      <c r="AN25" s="96">
        <v>0</v>
      </c>
      <c r="AO25" s="95">
        <v>0</v>
      </c>
      <c r="AP25" s="96">
        <v>0</v>
      </c>
      <c r="AQ25" s="95">
        <v>0</v>
      </c>
      <c r="AR25" s="96">
        <v>0</v>
      </c>
      <c r="AS25" s="95">
        <v>0</v>
      </c>
      <c r="AT25" s="96">
        <v>0</v>
      </c>
    </row>
    <row r="26" spans="1:46" s="92" customFormat="1" x14ac:dyDescent="0.2">
      <c r="A26" s="33">
        <v>5260</v>
      </c>
      <c r="B26" s="7" t="s">
        <v>86</v>
      </c>
      <c r="C26" s="42">
        <f t="shared" si="0"/>
        <v>0</v>
      </c>
      <c r="D26" s="102">
        <f t="shared" si="1"/>
        <v>0</v>
      </c>
      <c r="E26" s="95">
        <v>0</v>
      </c>
      <c r="F26" s="44">
        <v>0</v>
      </c>
      <c r="G26" s="95">
        <v>0</v>
      </c>
      <c r="H26" s="96">
        <v>0</v>
      </c>
      <c r="I26" s="95">
        <v>0</v>
      </c>
      <c r="J26" s="96">
        <v>0</v>
      </c>
      <c r="K26" s="95">
        <v>0</v>
      </c>
      <c r="L26" s="96">
        <v>0</v>
      </c>
      <c r="M26" s="95">
        <v>0</v>
      </c>
      <c r="N26" s="96">
        <v>0</v>
      </c>
      <c r="O26" s="95">
        <v>0</v>
      </c>
      <c r="P26" s="96">
        <v>0</v>
      </c>
      <c r="Q26" s="95">
        <v>0</v>
      </c>
      <c r="R26" s="96">
        <v>0</v>
      </c>
      <c r="S26" s="156">
        <v>0</v>
      </c>
      <c r="T26" s="96">
        <v>0</v>
      </c>
      <c r="U26" s="95"/>
      <c r="V26" s="96">
        <v>0</v>
      </c>
      <c r="W26" s="95">
        <v>0</v>
      </c>
      <c r="X26" s="96">
        <v>0</v>
      </c>
      <c r="Y26" s="95">
        <v>0</v>
      </c>
      <c r="Z26" s="96">
        <v>0</v>
      </c>
      <c r="AA26" s="95">
        <v>0</v>
      </c>
      <c r="AB26" s="96">
        <v>0</v>
      </c>
      <c r="AC26" s="95">
        <v>0</v>
      </c>
      <c r="AD26" s="96">
        <v>0</v>
      </c>
      <c r="AE26" s="95">
        <v>0</v>
      </c>
      <c r="AF26" s="96">
        <v>0</v>
      </c>
      <c r="AG26" s="95">
        <v>0</v>
      </c>
      <c r="AH26" s="96">
        <v>0</v>
      </c>
      <c r="AI26" s="95">
        <v>0</v>
      </c>
      <c r="AJ26" s="96">
        <v>0</v>
      </c>
      <c r="AK26" s="95">
        <v>0</v>
      </c>
      <c r="AL26" s="96">
        <v>0</v>
      </c>
      <c r="AM26" s="95">
        <v>0</v>
      </c>
      <c r="AN26" s="96">
        <v>0</v>
      </c>
      <c r="AO26" s="95">
        <v>0</v>
      </c>
      <c r="AP26" s="96">
        <v>0</v>
      </c>
      <c r="AQ26" s="95">
        <v>0</v>
      </c>
      <c r="AR26" s="96">
        <v>0</v>
      </c>
      <c r="AS26" s="95">
        <v>0</v>
      </c>
      <c r="AT26" s="96">
        <v>0</v>
      </c>
    </row>
    <row r="27" spans="1:46" s="92" customFormat="1" x14ac:dyDescent="0.2">
      <c r="A27" s="33">
        <v>5270</v>
      </c>
      <c r="B27" s="7" t="s">
        <v>87</v>
      </c>
      <c r="C27" s="42">
        <f t="shared" si="0"/>
        <v>0</v>
      </c>
      <c r="D27" s="102">
        <f t="shared" si="1"/>
        <v>0</v>
      </c>
      <c r="E27" s="95">
        <v>0</v>
      </c>
      <c r="F27" s="96">
        <v>0</v>
      </c>
      <c r="G27" s="95">
        <v>0</v>
      </c>
      <c r="H27" s="44">
        <v>0</v>
      </c>
      <c r="I27" s="95">
        <v>0</v>
      </c>
      <c r="J27" s="96">
        <v>0</v>
      </c>
      <c r="K27" s="95">
        <v>0</v>
      </c>
      <c r="L27" s="96">
        <v>0</v>
      </c>
      <c r="M27" s="95">
        <v>0</v>
      </c>
      <c r="N27" s="96">
        <v>0</v>
      </c>
      <c r="O27" s="95">
        <v>0</v>
      </c>
      <c r="P27" s="96">
        <v>0</v>
      </c>
      <c r="Q27" s="95">
        <v>0</v>
      </c>
      <c r="R27" s="96">
        <v>0</v>
      </c>
      <c r="S27" s="156">
        <v>0</v>
      </c>
      <c r="T27" s="96">
        <v>0</v>
      </c>
      <c r="U27" s="95"/>
      <c r="V27" s="96">
        <v>0</v>
      </c>
      <c r="W27" s="95">
        <v>0</v>
      </c>
      <c r="X27" s="96">
        <v>0</v>
      </c>
      <c r="Y27" s="95">
        <v>0</v>
      </c>
      <c r="Z27" s="96">
        <v>0</v>
      </c>
      <c r="AA27" s="95">
        <v>0</v>
      </c>
      <c r="AB27" s="96">
        <v>0</v>
      </c>
      <c r="AC27" s="95">
        <v>0</v>
      </c>
      <c r="AD27" s="96">
        <v>0</v>
      </c>
      <c r="AE27" s="95">
        <v>0</v>
      </c>
      <c r="AF27" s="96">
        <v>0</v>
      </c>
      <c r="AG27" s="95">
        <v>0</v>
      </c>
      <c r="AH27" s="96">
        <v>0</v>
      </c>
      <c r="AI27" s="95">
        <v>0</v>
      </c>
      <c r="AJ27" s="96">
        <v>0</v>
      </c>
      <c r="AK27" s="95">
        <v>0</v>
      </c>
      <c r="AL27" s="96">
        <v>0</v>
      </c>
      <c r="AM27" s="95">
        <v>0</v>
      </c>
      <c r="AN27" s="96">
        <v>0</v>
      </c>
      <c r="AO27" s="95">
        <v>0</v>
      </c>
      <c r="AP27" s="96">
        <v>0</v>
      </c>
      <c r="AQ27" s="95">
        <v>0</v>
      </c>
      <c r="AR27" s="96">
        <v>0</v>
      </c>
      <c r="AS27" s="95">
        <v>0</v>
      </c>
      <c r="AT27" s="96">
        <v>0</v>
      </c>
    </row>
    <row r="28" spans="1:46" s="92" customFormat="1" x14ac:dyDescent="0.2">
      <c r="A28" s="33">
        <v>5280</v>
      </c>
      <c r="B28" s="7" t="s">
        <v>88</v>
      </c>
      <c r="C28" s="42">
        <f t="shared" si="0"/>
        <v>0</v>
      </c>
      <c r="D28" s="102">
        <f t="shared" si="1"/>
        <v>0</v>
      </c>
      <c r="E28" s="95">
        <v>0</v>
      </c>
      <c r="F28" s="96">
        <v>0</v>
      </c>
      <c r="G28" s="95">
        <v>0</v>
      </c>
      <c r="H28" s="44">
        <v>0</v>
      </c>
      <c r="I28" s="95">
        <v>0</v>
      </c>
      <c r="J28" s="96">
        <v>0</v>
      </c>
      <c r="K28" s="95">
        <v>0</v>
      </c>
      <c r="L28" s="96">
        <v>0</v>
      </c>
      <c r="M28" s="95">
        <v>0</v>
      </c>
      <c r="N28" s="96">
        <v>0</v>
      </c>
      <c r="O28" s="95">
        <v>0</v>
      </c>
      <c r="P28" s="96">
        <v>0</v>
      </c>
      <c r="Q28" s="95">
        <v>0</v>
      </c>
      <c r="R28" s="96">
        <v>0</v>
      </c>
      <c r="S28" s="156">
        <v>0</v>
      </c>
      <c r="T28" s="96">
        <v>0</v>
      </c>
      <c r="U28" s="95"/>
      <c r="V28" s="96">
        <v>0</v>
      </c>
      <c r="W28" s="95">
        <v>0</v>
      </c>
      <c r="X28" s="96">
        <v>0</v>
      </c>
      <c r="Y28" s="95">
        <v>0</v>
      </c>
      <c r="Z28" s="96">
        <v>0</v>
      </c>
      <c r="AA28" s="95">
        <v>0</v>
      </c>
      <c r="AB28" s="96">
        <v>0</v>
      </c>
      <c r="AC28" s="95">
        <v>0</v>
      </c>
      <c r="AD28" s="96">
        <v>0</v>
      </c>
      <c r="AE28" s="95">
        <v>0</v>
      </c>
      <c r="AF28" s="96">
        <v>0</v>
      </c>
      <c r="AG28" s="95">
        <v>0</v>
      </c>
      <c r="AH28" s="96">
        <v>0</v>
      </c>
      <c r="AI28" s="95">
        <v>0</v>
      </c>
      <c r="AJ28" s="96">
        <v>0</v>
      </c>
      <c r="AK28" s="95">
        <v>0</v>
      </c>
      <c r="AL28" s="96">
        <v>0</v>
      </c>
      <c r="AM28" s="95">
        <v>0</v>
      </c>
      <c r="AN28" s="96">
        <v>0</v>
      </c>
      <c r="AO28" s="95">
        <v>0</v>
      </c>
      <c r="AP28" s="96">
        <v>0</v>
      </c>
      <c r="AQ28" s="95">
        <v>0</v>
      </c>
      <c r="AR28" s="96">
        <v>0</v>
      </c>
      <c r="AS28" s="95">
        <v>0</v>
      </c>
      <c r="AT28" s="96">
        <v>0</v>
      </c>
    </row>
    <row r="29" spans="1:46" s="92" customFormat="1" x14ac:dyDescent="0.2">
      <c r="A29" s="33">
        <v>5290</v>
      </c>
      <c r="B29" s="7" t="s">
        <v>89</v>
      </c>
      <c r="C29" s="42">
        <f t="shared" si="0"/>
        <v>0</v>
      </c>
      <c r="D29" s="102">
        <f t="shared" si="1"/>
        <v>0</v>
      </c>
      <c r="E29" s="95">
        <v>0</v>
      </c>
      <c r="F29" s="96">
        <v>0</v>
      </c>
      <c r="G29" s="95">
        <v>0</v>
      </c>
      <c r="H29" s="44">
        <v>0</v>
      </c>
      <c r="I29" s="95">
        <v>0</v>
      </c>
      <c r="J29" s="96">
        <v>0</v>
      </c>
      <c r="K29" s="95">
        <v>0</v>
      </c>
      <c r="L29" s="96">
        <v>0</v>
      </c>
      <c r="M29" s="95">
        <v>0</v>
      </c>
      <c r="N29" s="96">
        <v>0</v>
      </c>
      <c r="O29" s="95">
        <v>0</v>
      </c>
      <c r="P29" s="96">
        <v>0</v>
      </c>
      <c r="Q29" s="95">
        <v>0</v>
      </c>
      <c r="R29" s="96">
        <v>0</v>
      </c>
      <c r="S29" s="156">
        <v>0</v>
      </c>
      <c r="T29" s="96">
        <v>0</v>
      </c>
      <c r="U29" s="95"/>
      <c r="V29" s="96">
        <v>0</v>
      </c>
      <c r="W29" s="95">
        <v>0</v>
      </c>
      <c r="X29" s="96">
        <v>0</v>
      </c>
      <c r="Y29" s="95">
        <v>0</v>
      </c>
      <c r="Z29" s="96">
        <v>0</v>
      </c>
      <c r="AA29" s="95">
        <v>0</v>
      </c>
      <c r="AB29" s="96">
        <v>0</v>
      </c>
      <c r="AC29" s="95">
        <v>0</v>
      </c>
      <c r="AD29" s="96">
        <v>0</v>
      </c>
      <c r="AE29" s="95">
        <v>0</v>
      </c>
      <c r="AF29" s="96">
        <v>0</v>
      </c>
      <c r="AG29" s="95">
        <v>0</v>
      </c>
      <c r="AH29" s="96">
        <v>0</v>
      </c>
      <c r="AI29" s="95">
        <v>0</v>
      </c>
      <c r="AJ29" s="96">
        <v>0</v>
      </c>
      <c r="AK29" s="95">
        <v>0</v>
      </c>
      <c r="AL29" s="96">
        <v>0</v>
      </c>
      <c r="AM29" s="95">
        <v>0</v>
      </c>
      <c r="AN29" s="96">
        <v>0</v>
      </c>
      <c r="AO29" s="95">
        <v>0</v>
      </c>
      <c r="AP29" s="96">
        <v>0</v>
      </c>
      <c r="AQ29" s="95">
        <v>0</v>
      </c>
      <c r="AR29" s="96">
        <v>0</v>
      </c>
      <c r="AS29" s="95">
        <v>0</v>
      </c>
      <c r="AT29" s="96">
        <v>0</v>
      </c>
    </row>
    <row r="30" spans="1:46" s="92" customFormat="1" x14ac:dyDescent="0.2">
      <c r="A30" s="33">
        <v>5310</v>
      </c>
      <c r="B30" s="7" t="s">
        <v>66</v>
      </c>
      <c r="C30" s="42">
        <f t="shared" si="0"/>
        <v>0</v>
      </c>
      <c r="D30" s="102">
        <f t="shared" si="1"/>
        <v>0</v>
      </c>
      <c r="E30" s="95">
        <v>0</v>
      </c>
      <c r="F30" s="96">
        <v>0</v>
      </c>
      <c r="G30" s="95">
        <v>0</v>
      </c>
      <c r="H30" s="44">
        <v>0</v>
      </c>
      <c r="I30" s="95">
        <v>0</v>
      </c>
      <c r="J30" s="96">
        <v>0</v>
      </c>
      <c r="K30" s="95">
        <v>0</v>
      </c>
      <c r="L30" s="96">
        <v>0</v>
      </c>
      <c r="M30" s="95">
        <v>0</v>
      </c>
      <c r="N30" s="96">
        <v>0</v>
      </c>
      <c r="O30" s="95">
        <v>0</v>
      </c>
      <c r="P30" s="96">
        <v>0</v>
      </c>
      <c r="Q30" s="95">
        <v>0</v>
      </c>
      <c r="R30" s="96">
        <v>0</v>
      </c>
      <c r="S30" s="156">
        <v>0</v>
      </c>
      <c r="T30" s="96">
        <v>0</v>
      </c>
      <c r="U30" s="95"/>
      <c r="V30" s="96">
        <v>0</v>
      </c>
      <c r="W30" s="95">
        <v>0</v>
      </c>
      <c r="X30" s="96">
        <v>0</v>
      </c>
      <c r="Y30" s="95">
        <v>0</v>
      </c>
      <c r="Z30" s="96">
        <v>0</v>
      </c>
      <c r="AA30" s="95">
        <v>0</v>
      </c>
      <c r="AB30" s="96">
        <v>0</v>
      </c>
      <c r="AC30" s="95">
        <v>0</v>
      </c>
      <c r="AD30" s="96">
        <v>0</v>
      </c>
      <c r="AE30" s="95">
        <v>0</v>
      </c>
      <c r="AF30" s="96">
        <v>0</v>
      </c>
      <c r="AG30" s="95">
        <v>0</v>
      </c>
      <c r="AH30" s="96">
        <v>0</v>
      </c>
      <c r="AI30" s="95">
        <v>0</v>
      </c>
      <c r="AJ30" s="96">
        <v>0</v>
      </c>
      <c r="AK30" s="95">
        <v>0</v>
      </c>
      <c r="AL30" s="96">
        <v>0</v>
      </c>
      <c r="AM30" s="95">
        <v>0</v>
      </c>
      <c r="AN30" s="96">
        <v>0</v>
      </c>
      <c r="AO30" s="95">
        <v>0</v>
      </c>
      <c r="AP30" s="96">
        <v>0</v>
      </c>
      <c r="AQ30" s="95">
        <v>0</v>
      </c>
      <c r="AR30" s="96">
        <v>0</v>
      </c>
      <c r="AS30" s="95">
        <v>0</v>
      </c>
      <c r="AT30" s="96">
        <v>0</v>
      </c>
    </row>
    <row r="31" spans="1:46" s="92" customFormat="1" x14ac:dyDescent="0.2">
      <c r="A31" s="33">
        <v>5320</v>
      </c>
      <c r="B31" s="7" t="s">
        <v>36</v>
      </c>
      <c r="C31" s="42">
        <f t="shared" si="0"/>
        <v>0</v>
      </c>
      <c r="D31" s="102">
        <f t="shared" si="1"/>
        <v>0</v>
      </c>
      <c r="E31" s="95">
        <v>0</v>
      </c>
      <c r="F31" s="96">
        <v>0</v>
      </c>
      <c r="G31" s="95">
        <v>0</v>
      </c>
      <c r="H31" s="44">
        <v>0</v>
      </c>
      <c r="I31" s="95">
        <v>0</v>
      </c>
      <c r="J31" s="96">
        <v>0</v>
      </c>
      <c r="K31" s="95">
        <v>0</v>
      </c>
      <c r="L31" s="96">
        <v>0</v>
      </c>
      <c r="M31" s="95">
        <v>0</v>
      </c>
      <c r="N31" s="96">
        <v>0</v>
      </c>
      <c r="O31" s="95">
        <v>0</v>
      </c>
      <c r="P31" s="96">
        <v>0</v>
      </c>
      <c r="Q31" s="95">
        <v>0</v>
      </c>
      <c r="R31" s="96">
        <v>0</v>
      </c>
      <c r="S31" s="156">
        <v>0</v>
      </c>
      <c r="T31" s="96">
        <v>0</v>
      </c>
      <c r="U31" s="95"/>
      <c r="V31" s="96">
        <v>0</v>
      </c>
      <c r="W31" s="95">
        <v>0</v>
      </c>
      <c r="X31" s="96">
        <v>0</v>
      </c>
      <c r="Y31" s="95">
        <v>0</v>
      </c>
      <c r="Z31" s="96">
        <v>0</v>
      </c>
      <c r="AA31" s="95">
        <v>0</v>
      </c>
      <c r="AB31" s="96">
        <v>0</v>
      </c>
      <c r="AC31" s="95">
        <v>0</v>
      </c>
      <c r="AD31" s="96">
        <v>0</v>
      </c>
      <c r="AE31" s="95">
        <v>0</v>
      </c>
      <c r="AF31" s="96">
        <v>0</v>
      </c>
      <c r="AG31" s="95">
        <v>0</v>
      </c>
      <c r="AH31" s="96">
        <v>0</v>
      </c>
      <c r="AI31" s="95">
        <v>0</v>
      </c>
      <c r="AJ31" s="96">
        <v>0</v>
      </c>
      <c r="AK31" s="95">
        <v>0</v>
      </c>
      <c r="AL31" s="96">
        <v>0</v>
      </c>
      <c r="AM31" s="95">
        <v>0</v>
      </c>
      <c r="AN31" s="96">
        <v>0</v>
      </c>
      <c r="AO31" s="95">
        <v>0</v>
      </c>
      <c r="AP31" s="96">
        <v>0</v>
      </c>
      <c r="AQ31" s="95">
        <v>0</v>
      </c>
      <c r="AR31" s="96">
        <v>0</v>
      </c>
      <c r="AS31" s="95">
        <v>0</v>
      </c>
      <c r="AT31" s="96">
        <v>0</v>
      </c>
    </row>
    <row r="32" spans="1:46" s="92" customFormat="1" x14ac:dyDescent="0.2">
      <c r="A32" s="33">
        <v>5330</v>
      </c>
      <c r="B32" s="7" t="s">
        <v>67</v>
      </c>
      <c r="C32" s="42">
        <f t="shared" si="0"/>
        <v>2355773.29</v>
      </c>
      <c r="D32" s="102">
        <f t="shared" si="1"/>
        <v>1000000</v>
      </c>
      <c r="E32" s="95">
        <v>0</v>
      </c>
      <c r="F32" s="96">
        <v>0</v>
      </c>
      <c r="G32" s="95">
        <v>0</v>
      </c>
      <c r="H32" s="44">
        <v>0</v>
      </c>
      <c r="I32" s="95">
        <v>0</v>
      </c>
      <c r="J32" s="96">
        <v>0</v>
      </c>
      <c r="K32" s="95">
        <v>0</v>
      </c>
      <c r="L32" s="96">
        <v>0</v>
      </c>
      <c r="M32" s="95">
        <v>0</v>
      </c>
      <c r="N32" s="96">
        <v>0</v>
      </c>
      <c r="O32" s="95">
        <v>0</v>
      </c>
      <c r="P32" s="96">
        <v>0</v>
      </c>
      <c r="Q32" s="95">
        <v>0</v>
      </c>
      <c r="R32" s="96">
        <v>0</v>
      </c>
      <c r="S32" s="156">
        <v>0</v>
      </c>
      <c r="T32" s="96">
        <v>0</v>
      </c>
      <c r="U32" s="95"/>
      <c r="V32" s="96">
        <v>0</v>
      </c>
      <c r="W32" s="95">
        <v>2355773.29</v>
      </c>
      <c r="X32" s="96">
        <v>1000000</v>
      </c>
      <c r="Y32" s="95">
        <v>0</v>
      </c>
      <c r="Z32" s="96">
        <v>0</v>
      </c>
      <c r="AA32" s="95">
        <v>0</v>
      </c>
      <c r="AB32" s="96">
        <v>0</v>
      </c>
      <c r="AC32" s="95">
        <v>0</v>
      </c>
      <c r="AD32" s="96">
        <v>0</v>
      </c>
      <c r="AE32" s="95">
        <v>0</v>
      </c>
      <c r="AF32" s="96">
        <v>0</v>
      </c>
      <c r="AG32" s="95">
        <v>0</v>
      </c>
      <c r="AH32" s="96">
        <v>0</v>
      </c>
      <c r="AI32" s="95">
        <v>0</v>
      </c>
      <c r="AJ32" s="96">
        <v>0</v>
      </c>
      <c r="AK32" s="95">
        <v>0</v>
      </c>
      <c r="AL32" s="96">
        <v>0</v>
      </c>
      <c r="AM32" s="95">
        <v>0</v>
      </c>
      <c r="AN32" s="96">
        <v>0</v>
      </c>
      <c r="AO32" s="95">
        <v>0</v>
      </c>
      <c r="AP32" s="96">
        <v>0</v>
      </c>
      <c r="AQ32" s="95">
        <v>0</v>
      </c>
      <c r="AR32" s="96">
        <v>0</v>
      </c>
      <c r="AS32" s="95">
        <v>0</v>
      </c>
      <c r="AT32" s="96">
        <v>0</v>
      </c>
    </row>
    <row r="33" spans="1:46" s="92" customFormat="1" x14ac:dyDescent="0.2">
      <c r="A33" s="32">
        <v>8002</v>
      </c>
      <c r="B33" s="20" t="s">
        <v>117</v>
      </c>
      <c r="C33" s="42">
        <f t="shared" si="0"/>
        <v>147532415.27000001</v>
      </c>
      <c r="D33" s="102">
        <f t="shared" si="1"/>
        <v>217908972.50999999</v>
      </c>
      <c r="E33" s="95">
        <v>0</v>
      </c>
      <c r="F33" s="96">
        <v>42660882.289999999</v>
      </c>
      <c r="G33" s="95">
        <v>1325639.2</v>
      </c>
      <c r="H33" s="96">
        <v>1072741.8500000001</v>
      </c>
      <c r="I33" s="95">
        <v>127813659.68000001</v>
      </c>
      <c r="J33" s="96">
        <v>128437527.43999998</v>
      </c>
      <c r="K33" s="95">
        <v>0</v>
      </c>
      <c r="L33" s="96">
        <v>0</v>
      </c>
      <c r="M33" s="95">
        <v>0</v>
      </c>
      <c r="N33" s="96">
        <v>0</v>
      </c>
      <c r="O33" s="95">
        <v>0</v>
      </c>
      <c r="P33" s="96">
        <v>0</v>
      </c>
      <c r="Q33" s="95">
        <v>2695017.67</v>
      </c>
      <c r="R33" s="96">
        <v>672465.95</v>
      </c>
      <c r="S33" s="95">
        <v>0</v>
      </c>
      <c r="T33" s="96">
        <v>0</v>
      </c>
      <c r="U33" s="95"/>
      <c r="V33" s="96">
        <v>0</v>
      </c>
      <c r="W33" s="95">
        <v>0</v>
      </c>
      <c r="X33" s="96"/>
      <c r="Y33" s="95">
        <v>0</v>
      </c>
      <c r="Z33" s="96">
        <v>0</v>
      </c>
      <c r="AA33" s="95">
        <v>0</v>
      </c>
      <c r="AB33" s="96">
        <v>0</v>
      </c>
      <c r="AC33" s="95">
        <v>15605256.16</v>
      </c>
      <c r="AD33" s="96">
        <v>41958175.920000002</v>
      </c>
      <c r="AE33" s="95">
        <v>0</v>
      </c>
      <c r="AF33" s="96">
        <v>0</v>
      </c>
      <c r="AG33" s="95">
        <v>0</v>
      </c>
      <c r="AH33" s="96">
        <v>0</v>
      </c>
      <c r="AI33" s="95">
        <v>0</v>
      </c>
      <c r="AJ33" s="96">
        <v>0</v>
      </c>
      <c r="AK33" s="95">
        <v>0</v>
      </c>
      <c r="AL33" s="96">
        <v>3107179.06</v>
      </c>
      <c r="AM33" s="95">
        <v>0</v>
      </c>
      <c r="AN33" s="96">
        <v>0</v>
      </c>
      <c r="AO33" s="95">
        <v>0</v>
      </c>
      <c r="AP33" s="96">
        <v>0</v>
      </c>
      <c r="AQ33" s="95">
        <v>92842.11</v>
      </c>
      <c r="AR33" s="96"/>
      <c r="AS33" s="95">
        <v>0.45</v>
      </c>
      <c r="AT33" s="96">
        <v>0</v>
      </c>
    </row>
    <row r="34" spans="1:46" s="92" customFormat="1" x14ac:dyDescent="0.2">
      <c r="A34" s="32">
        <v>900003</v>
      </c>
      <c r="B34" s="17" t="s">
        <v>118</v>
      </c>
      <c r="C34" s="41">
        <f t="shared" si="0"/>
        <v>1224385698.3099999</v>
      </c>
      <c r="D34" s="101">
        <f t="shared" si="1"/>
        <v>989052189.02241325</v>
      </c>
      <c r="E34" s="93">
        <v>7915385.0899999887</v>
      </c>
      <c r="F34" s="94">
        <v>-28686831.460000008</v>
      </c>
      <c r="G34" s="93">
        <v>-1035345.4000000209</v>
      </c>
      <c r="H34" s="94">
        <v>2078727.0800000131</v>
      </c>
      <c r="I34" s="93">
        <v>929094522.6500001</v>
      </c>
      <c r="J34" s="94">
        <v>867253946.07999945</v>
      </c>
      <c r="K34" s="93">
        <v>520062.88000000082</v>
      </c>
      <c r="L34" s="94">
        <v>578064.15000000224</v>
      </c>
      <c r="M34" s="93">
        <v>17130190.710000008</v>
      </c>
      <c r="N34" s="94">
        <v>7915955.1399999931</v>
      </c>
      <c r="O34" s="93">
        <v>0</v>
      </c>
      <c r="P34" s="94">
        <v>-692501.94000000018</v>
      </c>
      <c r="Q34" s="93">
        <v>18557999.669999994</v>
      </c>
      <c r="R34" s="94">
        <v>36371436.479999997</v>
      </c>
      <c r="S34" s="93">
        <v>5258036.4600000083</v>
      </c>
      <c r="T34" s="94">
        <v>5053979.3599999994</v>
      </c>
      <c r="U34" s="93">
        <v>679166.54999999981</v>
      </c>
      <c r="V34" s="94">
        <v>544416.40999999968</v>
      </c>
      <c r="W34" s="93">
        <v>18988976.88000001</v>
      </c>
      <c r="X34" s="94">
        <v>25224177.932413831</v>
      </c>
      <c r="Y34" s="93">
        <v>3372737.8300000019</v>
      </c>
      <c r="Z34" s="94">
        <v>996642.91000000015</v>
      </c>
      <c r="AA34" s="93">
        <v>3586865.7900000028</v>
      </c>
      <c r="AB34" s="94">
        <v>4105975.0700000003</v>
      </c>
      <c r="AC34" s="93">
        <v>35046250.420000002</v>
      </c>
      <c r="AD34" s="94">
        <v>34367399.019999981</v>
      </c>
      <c r="AE34" s="93">
        <v>9999109.2199999914</v>
      </c>
      <c r="AF34" s="94">
        <v>695156.95000000298</v>
      </c>
      <c r="AG34" s="93">
        <v>-123695.35000000009</v>
      </c>
      <c r="AH34" s="94">
        <v>-414752.90000000037</v>
      </c>
      <c r="AI34" s="93">
        <v>5127108.6999999993</v>
      </c>
      <c r="AJ34" s="94">
        <v>933797.62999999896</v>
      </c>
      <c r="AK34" s="93">
        <v>6461692.5599999996</v>
      </c>
      <c r="AL34" s="94">
        <v>9123900.8300000001</v>
      </c>
      <c r="AM34" s="93">
        <v>151689938.41</v>
      </c>
      <c r="AN34" s="94">
        <v>20874236.539999995</v>
      </c>
      <c r="AO34" s="93">
        <v>15638607.530000001</v>
      </c>
      <c r="AP34" s="94">
        <v>118626.6400000006</v>
      </c>
      <c r="AQ34" s="93">
        <v>512142.76000000164</v>
      </c>
      <c r="AR34" s="94">
        <v>2280181.5</v>
      </c>
      <c r="AS34" s="93">
        <v>-4034055.05</v>
      </c>
      <c r="AT34" s="94">
        <v>329655.59999999998</v>
      </c>
    </row>
    <row r="35" spans="1:46" s="92" customFormat="1" x14ac:dyDescent="0.2">
      <c r="A35" s="33"/>
      <c r="B35" s="35" t="s">
        <v>119</v>
      </c>
      <c r="C35" s="41"/>
      <c r="D35" s="101"/>
      <c r="E35" s="93"/>
      <c r="F35" s="94"/>
      <c r="G35" s="93">
        <v>0</v>
      </c>
      <c r="H35" s="94">
        <v>0</v>
      </c>
      <c r="I35" s="93">
        <v>0</v>
      </c>
      <c r="J35" s="94"/>
      <c r="K35" s="93">
        <v>0</v>
      </c>
      <c r="L35" s="94"/>
      <c r="M35" s="93">
        <v>0</v>
      </c>
      <c r="N35" s="94"/>
      <c r="O35" s="93">
        <v>0</v>
      </c>
      <c r="P35" s="94"/>
      <c r="Q35" s="93">
        <v>0</v>
      </c>
      <c r="R35" s="94"/>
      <c r="S35" s="93">
        <v>0</v>
      </c>
      <c r="T35" s="94"/>
      <c r="U35" s="93"/>
      <c r="V35" s="94"/>
      <c r="W35" s="93">
        <v>0</v>
      </c>
      <c r="X35" s="94"/>
      <c r="Y35" s="93">
        <v>0</v>
      </c>
      <c r="Z35" s="94"/>
      <c r="AA35" s="93"/>
      <c r="AB35" s="94"/>
      <c r="AC35" s="93">
        <v>0</v>
      </c>
      <c r="AD35" s="94"/>
      <c r="AE35" s="93">
        <v>0</v>
      </c>
      <c r="AF35" s="94"/>
      <c r="AG35" s="93">
        <v>0</v>
      </c>
      <c r="AH35" s="94"/>
      <c r="AI35" s="93">
        <v>0</v>
      </c>
      <c r="AJ35" s="94"/>
      <c r="AK35" s="93">
        <v>0</v>
      </c>
      <c r="AL35" s="94"/>
      <c r="AM35" s="93">
        <v>0</v>
      </c>
      <c r="AN35" s="94"/>
      <c r="AO35" s="93">
        <v>0</v>
      </c>
      <c r="AP35" s="94"/>
      <c r="AQ35" s="93">
        <v>0</v>
      </c>
      <c r="AR35" s="94"/>
      <c r="AS35" s="93">
        <v>0</v>
      </c>
      <c r="AT35" s="94"/>
    </row>
    <row r="36" spans="1:46" s="92" customFormat="1" x14ac:dyDescent="0.2">
      <c r="A36" s="32">
        <v>900004</v>
      </c>
      <c r="B36" s="17" t="s">
        <v>110</v>
      </c>
      <c r="C36" s="41">
        <f t="shared" ref="C36:C44" si="2">SUM(E36+G36+I36+K36+M36+O36+Q36+S36+U36+W36+Y36+AA36+AC36+AE36+AG36+AI36+AK36+AM36+AO36+AQ36+AS36)</f>
        <v>292170271.06999999</v>
      </c>
      <c r="D36" s="101">
        <f t="shared" ref="D36:D44" si="3">SUM(F36+H36+J36+L36+N36+P36+R36+T36+V36+X36+Z36+AB36+AD36+AF36+AH36+AJ36+AL36+AN36+AP36+AR36+AT36)</f>
        <v>324829128.39000005</v>
      </c>
      <c r="E36" s="93">
        <v>0</v>
      </c>
      <c r="F36" s="94">
        <v>42559721.200000003</v>
      </c>
      <c r="G36" s="93">
        <v>1321581.0499999998</v>
      </c>
      <c r="H36" s="94">
        <v>1056018.8100000005</v>
      </c>
      <c r="I36" s="93">
        <v>284314231.04000002</v>
      </c>
      <c r="J36" s="94">
        <v>254992438.5</v>
      </c>
      <c r="K36" s="93">
        <v>2506870.88</v>
      </c>
      <c r="L36" s="94">
        <v>0</v>
      </c>
      <c r="M36" s="93">
        <v>161652.82999999999</v>
      </c>
      <c r="N36" s="94">
        <v>0</v>
      </c>
      <c r="O36" s="93">
        <v>0</v>
      </c>
      <c r="P36" s="94">
        <v>0</v>
      </c>
      <c r="Q36" s="93">
        <v>0</v>
      </c>
      <c r="R36" s="94">
        <v>0</v>
      </c>
      <c r="S36" s="93">
        <v>0</v>
      </c>
      <c r="T36" s="94">
        <v>0</v>
      </c>
      <c r="U36" s="93"/>
      <c r="V36" s="94">
        <v>0</v>
      </c>
      <c r="W36" s="93">
        <v>0</v>
      </c>
      <c r="X36" s="94">
        <v>0</v>
      </c>
      <c r="Y36" s="93">
        <v>0</v>
      </c>
      <c r="Z36" s="94">
        <v>0</v>
      </c>
      <c r="AA36" s="93">
        <v>3028671.12</v>
      </c>
      <c r="AB36" s="94">
        <v>4601.13</v>
      </c>
      <c r="AC36" s="93">
        <v>10682.5</v>
      </c>
      <c r="AD36" s="94">
        <v>0</v>
      </c>
      <c r="AE36" s="93">
        <v>0</v>
      </c>
      <c r="AF36" s="94">
        <v>0</v>
      </c>
      <c r="AG36" s="93">
        <v>826581.65</v>
      </c>
      <c r="AH36" s="94">
        <v>18031931.289999999</v>
      </c>
      <c r="AI36" s="93">
        <v>0</v>
      </c>
      <c r="AJ36" s="94">
        <v>0</v>
      </c>
      <c r="AK36" s="93">
        <v>0</v>
      </c>
      <c r="AL36" s="94">
        <v>7879856.6600000001</v>
      </c>
      <c r="AM36" s="93">
        <v>0</v>
      </c>
      <c r="AN36" s="94">
        <v>0</v>
      </c>
      <c r="AO36" s="93">
        <v>0</v>
      </c>
      <c r="AP36" s="94">
        <v>304560.80000000005</v>
      </c>
      <c r="AQ36" s="93">
        <v>0</v>
      </c>
      <c r="AR36" s="94">
        <v>0</v>
      </c>
      <c r="AS36" s="93">
        <v>0</v>
      </c>
      <c r="AT36" s="94">
        <v>0</v>
      </c>
    </row>
    <row r="37" spans="1:46" s="92" customFormat="1" x14ac:dyDescent="0.2">
      <c r="A37" s="32">
        <v>8003</v>
      </c>
      <c r="B37" s="20" t="s">
        <v>14</v>
      </c>
      <c r="C37" s="42">
        <f t="shared" si="2"/>
        <v>1898473.9100000001</v>
      </c>
      <c r="D37" s="102">
        <f t="shared" si="3"/>
        <v>2040347.4</v>
      </c>
      <c r="E37" s="95">
        <v>0</v>
      </c>
      <c r="F37" s="96">
        <v>0</v>
      </c>
      <c r="G37" s="95">
        <v>0</v>
      </c>
      <c r="H37" s="96">
        <v>0</v>
      </c>
      <c r="I37" s="95">
        <v>0</v>
      </c>
      <c r="J37" s="96">
        <v>0</v>
      </c>
      <c r="K37" s="95">
        <v>0</v>
      </c>
      <c r="L37" s="96">
        <v>0</v>
      </c>
      <c r="M37" s="95">
        <v>0</v>
      </c>
      <c r="N37" s="96">
        <v>0</v>
      </c>
      <c r="O37" s="95">
        <v>0</v>
      </c>
      <c r="P37" s="96">
        <v>0</v>
      </c>
      <c r="Q37" s="95">
        <v>0</v>
      </c>
      <c r="R37" s="96">
        <v>0</v>
      </c>
      <c r="S37" s="95">
        <v>0</v>
      </c>
      <c r="T37" s="96">
        <v>0</v>
      </c>
      <c r="U37" s="95"/>
      <c r="V37" s="96">
        <v>0</v>
      </c>
      <c r="W37" s="95">
        <v>0</v>
      </c>
      <c r="X37" s="96">
        <v>0</v>
      </c>
      <c r="Y37" s="95">
        <v>0</v>
      </c>
      <c r="Z37" s="96">
        <v>0</v>
      </c>
      <c r="AA37" s="95">
        <v>0</v>
      </c>
      <c r="AB37" s="96">
        <v>0</v>
      </c>
      <c r="AC37" s="95">
        <v>0</v>
      </c>
      <c r="AD37" s="96">
        <v>0</v>
      </c>
      <c r="AE37" s="95">
        <v>0</v>
      </c>
      <c r="AF37" s="96">
        <v>0</v>
      </c>
      <c r="AG37" s="95">
        <v>812661.85</v>
      </c>
      <c r="AH37" s="96">
        <v>2040347.4</v>
      </c>
      <c r="AI37" s="95">
        <v>0</v>
      </c>
      <c r="AJ37" s="96">
        <v>0</v>
      </c>
      <c r="AK37" s="95">
        <v>1085812.06</v>
      </c>
      <c r="AL37" s="96">
        <v>0</v>
      </c>
      <c r="AM37" s="95">
        <v>0</v>
      </c>
      <c r="AN37" s="96">
        <v>0</v>
      </c>
      <c r="AO37" s="95">
        <v>0</v>
      </c>
      <c r="AP37" s="96">
        <v>0</v>
      </c>
      <c r="AQ37" s="93">
        <v>0</v>
      </c>
      <c r="AR37" s="94">
        <v>0</v>
      </c>
      <c r="AS37" s="95">
        <v>0</v>
      </c>
      <c r="AT37" s="96">
        <v>0</v>
      </c>
    </row>
    <row r="38" spans="1:46" s="92" customFormat="1" x14ac:dyDescent="0.2">
      <c r="A38" s="32">
        <v>8004</v>
      </c>
      <c r="B38" s="20" t="s">
        <v>15</v>
      </c>
      <c r="C38" s="42">
        <f t="shared" si="2"/>
        <v>4393363.2300000004</v>
      </c>
      <c r="D38" s="102">
        <f t="shared" si="3"/>
        <v>1068968.4700000004</v>
      </c>
      <c r="E38" s="95">
        <v>0</v>
      </c>
      <c r="F38" s="96">
        <v>0</v>
      </c>
      <c r="G38" s="95">
        <v>1321581.0499999998</v>
      </c>
      <c r="H38" s="96">
        <v>1056018.8100000005</v>
      </c>
      <c r="I38" s="95">
        <v>0</v>
      </c>
      <c r="J38" s="96">
        <v>0</v>
      </c>
      <c r="K38" s="95">
        <v>80902.880000000005</v>
      </c>
      <c r="L38" s="96">
        <v>0</v>
      </c>
      <c r="M38" s="95">
        <v>0</v>
      </c>
      <c r="N38" s="96">
        <v>0</v>
      </c>
      <c r="O38" s="95">
        <v>0</v>
      </c>
      <c r="P38" s="96">
        <v>0</v>
      </c>
      <c r="Q38" s="95">
        <v>0</v>
      </c>
      <c r="R38" s="96">
        <v>0</v>
      </c>
      <c r="S38" s="95">
        <v>0</v>
      </c>
      <c r="T38" s="96">
        <v>0</v>
      </c>
      <c r="U38" s="95"/>
      <c r="V38" s="96">
        <v>0</v>
      </c>
      <c r="W38" s="95">
        <v>0</v>
      </c>
      <c r="X38" s="96">
        <v>0</v>
      </c>
      <c r="Y38" s="95">
        <v>0</v>
      </c>
      <c r="Z38" s="96">
        <v>0</v>
      </c>
      <c r="AA38" s="95">
        <v>2973234.4</v>
      </c>
      <c r="AB38" s="96">
        <v>3480</v>
      </c>
      <c r="AC38" s="95">
        <v>10682.5</v>
      </c>
      <c r="AD38" s="96">
        <v>0</v>
      </c>
      <c r="AE38" s="95">
        <v>0</v>
      </c>
      <c r="AF38" s="96">
        <v>0</v>
      </c>
      <c r="AG38" s="95">
        <v>6962.4</v>
      </c>
      <c r="AH38" s="96">
        <v>0</v>
      </c>
      <c r="AI38" s="95">
        <v>0</v>
      </c>
      <c r="AJ38" s="96">
        <v>0</v>
      </c>
      <c r="AK38" s="95"/>
      <c r="AL38" s="96">
        <v>9469.66</v>
      </c>
      <c r="AM38" s="95">
        <v>0</v>
      </c>
      <c r="AN38" s="96">
        <v>0</v>
      </c>
      <c r="AO38" s="95">
        <v>0</v>
      </c>
      <c r="AP38" s="96">
        <v>0</v>
      </c>
      <c r="AQ38" s="93">
        <v>0</v>
      </c>
      <c r="AR38" s="94">
        <v>0</v>
      </c>
      <c r="AS38" s="95">
        <v>0</v>
      </c>
      <c r="AT38" s="96">
        <v>0</v>
      </c>
    </row>
    <row r="39" spans="1:46" s="92" customFormat="1" x14ac:dyDescent="0.2">
      <c r="A39" s="32">
        <v>8005</v>
      </c>
      <c r="B39" s="20" t="s">
        <v>120</v>
      </c>
      <c r="C39" s="42">
        <f t="shared" si="2"/>
        <v>290510925.60000002</v>
      </c>
      <c r="D39" s="102">
        <f t="shared" si="3"/>
        <v>313849425.51999998</v>
      </c>
      <c r="E39" s="95">
        <v>0</v>
      </c>
      <c r="F39" s="96">
        <v>42559721.200000003</v>
      </c>
      <c r="G39" s="95">
        <v>0</v>
      </c>
      <c r="H39" s="96">
        <v>0</v>
      </c>
      <c r="I39" s="95">
        <v>284314231.04000002</v>
      </c>
      <c r="J39" s="96">
        <v>254992438.5</v>
      </c>
      <c r="K39" s="95">
        <v>2425968</v>
      </c>
      <c r="L39" s="96">
        <v>0</v>
      </c>
      <c r="M39" s="95">
        <v>161652.82999999999</v>
      </c>
      <c r="N39" s="96">
        <v>0</v>
      </c>
      <c r="O39" s="95">
        <v>0</v>
      </c>
      <c r="P39" s="96">
        <v>0</v>
      </c>
      <c r="Q39" s="95">
        <v>0</v>
      </c>
      <c r="R39" s="96">
        <v>0</v>
      </c>
      <c r="S39" s="95">
        <v>0</v>
      </c>
      <c r="T39" s="96">
        <v>0</v>
      </c>
      <c r="U39" s="95"/>
      <c r="V39" s="96">
        <v>0</v>
      </c>
      <c r="W39" s="95">
        <v>0</v>
      </c>
      <c r="X39" s="96">
        <v>0</v>
      </c>
      <c r="Y39" s="95">
        <v>0</v>
      </c>
      <c r="Z39" s="96">
        <v>0</v>
      </c>
      <c r="AA39" s="95">
        <v>55436.72</v>
      </c>
      <c r="AB39" s="96">
        <v>1121.1300000000001</v>
      </c>
      <c r="AC39" s="95">
        <v>0</v>
      </c>
      <c r="AD39" s="96">
        <v>0</v>
      </c>
      <c r="AE39" s="95">
        <v>0</v>
      </c>
      <c r="AF39" s="96">
        <v>0</v>
      </c>
      <c r="AG39" s="95">
        <v>6957.4</v>
      </c>
      <c r="AH39" s="96">
        <v>15991583.890000001</v>
      </c>
      <c r="AI39" s="95">
        <v>0</v>
      </c>
      <c r="AJ39" s="96">
        <v>0</v>
      </c>
      <c r="AK39" s="95">
        <v>3546679.61</v>
      </c>
      <c r="AL39" s="96">
        <v>0</v>
      </c>
      <c r="AM39" s="95">
        <v>0</v>
      </c>
      <c r="AN39" s="96">
        <v>0</v>
      </c>
      <c r="AO39" s="95">
        <v>0</v>
      </c>
      <c r="AP39" s="96">
        <v>304560.80000000005</v>
      </c>
      <c r="AQ39" s="93">
        <v>0</v>
      </c>
      <c r="AR39" s="94">
        <v>0</v>
      </c>
      <c r="AS39" s="95">
        <v>0</v>
      </c>
      <c r="AT39" s="96">
        <v>0</v>
      </c>
    </row>
    <row r="40" spans="1:46" s="92" customFormat="1" x14ac:dyDescent="0.2">
      <c r="A40" s="32">
        <v>900005</v>
      </c>
      <c r="B40" s="17" t="s">
        <v>111</v>
      </c>
      <c r="C40" s="41">
        <f t="shared" si="2"/>
        <v>917627206.69000018</v>
      </c>
      <c r="D40" s="101">
        <f t="shared" si="3"/>
        <v>689420624.62000036</v>
      </c>
      <c r="E40" s="93">
        <v>8888690.0300000012</v>
      </c>
      <c r="F40" s="94">
        <v>4391600.6000000052</v>
      </c>
      <c r="G40" s="93">
        <v>486250.97999999957</v>
      </c>
      <c r="H40" s="94">
        <v>1762961.1300000008</v>
      </c>
      <c r="I40" s="93">
        <v>818760105.99000013</v>
      </c>
      <c r="J40" s="94">
        <v>617162383.27000022</v>
      </c>
      <c r="K40" s="93">
        <v>2633564.9</v>
      </c>
      <c r="L40" s="94">
        <v>0</v>
      </c>
      <c r="M40" s="93">
        <v>22375062.979999997</v>
      </c>
      <c r="N40" s="94">
        <v>9766408.4600000028</v>
      </c>
      <c r="O40" s="93">
        <v>0</v>
      </c>
      <c r="P40" s="94">
        <v>0</v>
      </c>
      <c r="Q40" s="93">
        <v>32369846.5</v>
      </c>
      <c r="R40" s="94">
        <v>9174325.5199999996</v>
      </c>
      <c r="S40" s="93">
        <v>1239175.49</v>
      </c>
      <c r="T40" s="94">
        <v>341201.77</v>
      </c>
      <c r="U40" s="93">
        <v>270146.09000000003</v>
      </c>
      <c r="V40" s="94">
        <v>211087.31</v>
      </c>
      <c r="W40" s="93">
        <v>11001191.159999998</v>
      </c>
      <c r="X40" s="94">
        <v>8477223.8400000129</v>
      </c>
      <c r="Y40" s="93">
        <v>902016.47</v>
      </c>
      <c r="Z40" s="94">
        <v>461817.06</v>
      </c>
      <c r="AA40" s="93">
        <v>4449600.58</v>
      </c>
      <c r="AB40" s="94">
        <v>273786.15000000002</v>
      </c>
      <c r="AC40" s="93">
        <v>2457964.79</v>
      </c>
      <c r="AD40" s="94">
        <v>1247781.95</v>
      </c>
      <c r="AE40" s="93">
        <v>9027356.75</v>
      </c>
      <c r="AF40" s="94">
        <v>1522598.19</v>
      </c>
      <c r="AG40" s="93">
        <v>852724.85</v>
      </c>
      <c r="AH40" s="94">
        <v>16108902.619999999</v>
      </c>
      <c r="AI40" s="93">
        <v>0</v>
      </c>
      <c r="AJ40" s="94">
        <v>314260.82000000012</v>
      </c>
      <c r="AK40" s="93">
        <v>0</v>
      </c>
      <c r="AL40" s="94">
        <v>3838807.12</v>
      </c>
      <c r="AM40" s="93">
        <v>0</v>
      </c>
      <c r="AN40" s="94">
        <v>14025243.33</v>
      </c>
      <c r="AO40" s="93">
        <v>1559694.4899999995</v>
      </c>
      <c r="AP40" s="94">
        <v>340235.48</v>
      </c>
      <c r="AQ40" s="93">
        <v>353814.64</v>
      </c>
      <c r="AR40" s="94">
        <v>0</v>
      </c>
      <c r="AS40" s="93">
        <v>0</v>
      </c>
      <c r="AT40" s="94">
        <v>0</v>
      </c>
    </row>
    <row r="41" spans="1:46" s="92" customFormat="1" x14ac:dyDescent="0.2">
      <c r="A41" s="6">
        <v>1230</v>
      </c>
      <c r="B41" s="20" t="s">
        <v>14</v>
      </c>
      <c r="C41" s="42">
        <f t="shared" si="2"/>
        <v>935673996.88999999</v>
      </c>
      <c r="D41" s="102">
        <f t="shared" si="3"/>
        <v>723733121.19000018</v>
      </c>
      <c r="E41" s="95">
        <v>6030514.2800000012</v>
      </c>
      <c r="F41" s="96">
        <v>787503.75</v>
      </c>
      <c r="G41" s="95">
        <v>0</v>
      </c>
      <c r="H41" s="96">
        <v>0</v>
      </c>
      <c r="I41" s="95">
        <v>800532493.73000014</v>
      </c>
      <c r="J41" s="96">
        <v>672402228.01000023</v>
      </c>
      <c r="K41" s="95">
        <v>2425968</v>
      </c>
      <c r="L41" s="96">
        <v>0</v>
      </c>
      <c r="M41" s="95">
        <v>15231981.189999998</v>
      </c>
      <c r="N41" s="96">
        <v>8469681.7700000033</v>
      </c>
      <c r="O41" s="93">
        <v>0</v>
      </c>
      <c r="P41" s="94">
        <v>0</v>
      </c>
      <c r="Q41" s="95">
        <v>25524658.329999998</v>
      </c>
      <c r="R41" s="96">
        <v>3477964.78</v>
      </c>
      <c r="S41" s="95">
        <v>0</v>
      </c>
      <c r="T41" s="96">
        <v>0</v>
      </c>
      <c r="U41" s="95"/>
      <c r="V41" s="96">
        <v>0</v>
      </c>
      <c r="W41" s="95">
        <v>5269229.1899999976</v>
      </c>
      <c r="X41" s="96">
        <v>8304811.8899999997</v>
      </c>
      <c r="Y41" s="95">
        <v>0</v>
      </c>
      <c r="Z41" s="96">
        <v>0</v>
      </c>
      <c r="AA41" s="95">
        <v>0</v>
      </c>
      <c r="AB41" s="96">
        <v>0</v>
      </c>
      <c r="AC41" s="95">
        <v>592724.64</v>
      </c>
      <c r="AD41" s="96">
        <v>0</v>
      </c>
      <c r="AE41" s="95">
        <v>0</v>
      </c>
      <c r="AF41" s="96">
        <v>0</v>
      </c>
      <c r="AG41" s="95">
        <v>0</v>
      </c>
      <c r="AH41" s="96">
        <v>15969606.869999999</v>
      </c>
      <c r="AI41" s="95">
        <v>0</v>
      </c>
      <c r="AJ41" s="96">
        <v>0</v>
      </c>
      <c r="AK41" s="95">
        <v>0</v>
      </c>
      <c r="AL41" s="96">
        <v>0</v>
      </c>
      <c r="AM41" s="95">
        <v>80066427.530000016</v>
      </c>
      <c r="AN41" s="96">
        <v>14025243.33</v>
      </c>
      <c r="AO41" s="95"/>
      <c r="AP41" s="96">
        <v>296080.78999999998</v>
      </c>
      <c r="AQ41" s="93">
        <v>0</v>
      </c>
      <c r="AR41" s="94">
        <v>0</v>
      </c>
      <c r="AS41" s="95">
        <v>0</v>
      </c>
      <c r="AT41" s="96">
        <v>0</v>
      </c>
    </row>
    <row r="42" spans="1:46" s="92" customFormat="1" x14ac:dyDescent="0.2">
      <c r="A42" s="6" t="s">
        <v>121</v>
      </c>
      <c r="B42" s="20" t="s">
        <v>15</v>
      </c>
      <c r="C42" s="42">
        <f t="shared" si="2"/>
        <v>48918098.660000004</v>
      </c>
      <c r="D42" s="102">
        <f t="shared" si="3"/>
        <v>20465873.810000006</v>
      </c>
      <c r="E42" s="95">
        <v>2858175.75</v>
      </c>
      <c r="F42" s="96">
        <v>3604096.8500000052</v>
      </c>
      <c r="G42" s="95">
        <v>486250.97999999957</v>
      </c>
      <c r="H42" s="96">
        <v>1762961.1300000008</v>
      </c>
      <c r="I42" s="95">
        <v>0</v>
      </c>
      <c r="J42" s="96"/>
      <c r="K42" s="95">
        <v>0</v>
      </c>
      <c r="L42" s="96">
        <v>0</v>
      </c>
      <c r="M42" s="95">
        <v>7143081.79</v>
      </c>
      <c r="N42" s="96">
        <v>1048356.79</v>
      </c>
      <c r="O42" s="95">
        <v>0</v>
      </c>
      <c r="P42" s="96">
        <v>0</v>
      </c>
      <c r="Q42" s="95">
        <v>4638958.09</v>
      </c>
      <c r="R42" s="96">
        <v>5696360.7400000002</v>
      </c>
      <c r="S42" s="95">
        <v>1239175.49</v>
      </c>
      <c r="T42" s="96">
        <v>341201.77</v>
      </c>
      <c r="U42" s="95">
        <v>270146.09000000003</v>
      </c>
      <c r="V42" s="96">
        <v>211087.31</v>
      </c>
      <c r="W42" s="95">
        <v>5714933.0300000012</v>
      </c>
      <c r="X42" s="96">
        <v>152955.90999999829</v>
      </c>
      <c r="Y42" s="95">
        <v>777970.13</v>
      </c>
      <c r="Z42" s="96">
        <v>427751.82</v>
      </c>
      <c r="AA42" s="95">
        <v>1520771.31</v>
      </c>
      <c r="AB42" s="96">
        <v>268072.96000000002</v>
      </c>
      <c r="AC42" s="95">
        <v>1865240.15</v>
      </c>
      <c r="AD42" s="96">
        <v>1247781.95</v>
      </c>
      <c r="AE42" s="95">
        <v>9027356.75</v>
      </c>
      <c r="AF42" s="96">
        <v>1522598.19</v>
      </c>
      <c r="AG42" s="95">
        <v>26143.200000000001</v>
      </c>
      <c r="AH42" s="96">
        <v>0</v>
      </c>
      <c r="AI42" s="95">
        <v>0</v>
      </c>
      <c r="AJ42" s="96">
        <v>314260.82000000012</v>
      </c>
      <c r="AK42" s="95">
        <v>11436386.77</v>
      </c>
      <c r="AL42" s="96">
        <v>3824232.88</v>
      </c>
      <c r="AM42" s="95">
        <v>0</v>
      </c>
      <c r="AN42" s="96">
        <v>0</v>
      </c>
      <c r="AO42" s="95">
        <v>1559694.4899999995</v>
      </c>
      <c r="AP42" s="96">
        <v>44154.69</v>
      </c>
      <c r="AQ42" s="93">
        <v>353814.64</v>
      </c>
      <c r="AR42" s="94">
        <v>0</v>
      </c>
      <c r="AS42" s="95">
        <v>0</v>
      </c>
      <c r="AT42" s="96">
        <v>0</v>
      </c>
    </row>
    <row r="43" spans="1:46" s="92" customFormat="1" x14ac:dyDescent="0.2">
      <c r="A43" s="32">
        <v>8006</v>
      </c>
      <c r="B43" s="20" t="s">
        <v>122</v>
      </c>
      <c r="C43" s="42">
        <f t="shared" si="2"/>
        <v>25180099.240000002</v>
      </c>
      <c r="D43" s="102">
        <f t="shared" si="3"/>
        <v>-54778370.389999993</v>
      </c>
      <c r="E43" s="95">
        <v>0</v>
      </c>
      <c r="F43" s="96">
        <v>0</v>
      </c>
      <c r="G43" s="95">
        <v>0</v>
      </c>
      <c r="H43" s="96">
        <v>0</v>
      </c>
      <c r="I43" s="95">
        <v>18227612.260000002</v>
      </c>
      <c r="J43" s="96">
        <v>-55239844.739999995</v>
      </c>
      <c r="K43" s="95">
        <v>207596.9</v>
      </c>
      <c r="L43" s="96">
        <v>0</v>
      </c>
      <c r="M43" s="95">
        <v>0</v>
      </c>
      <c r="N43" s="96">
        <v>248369.90000000002</v>
      </c>
      <c r="O43" s="95">
        <v>0</v>
      </c>
      <c r="P43" s="96">
        <v>0</v>
      </c>
      <c r="Q43" s="95">
        <v>2206230.08</v>
      </c>
      <c r="R43" s="96">
        <v>0</v>
      </c>
      <c r="S43" s="95">
        <v>0</v>
      </c>
      <c r="T43" s="96">
        <v>0</v>
      </c>
      <c r="U43" s="95"/>
      <c r="V43" s="96">
        <v>0</v>
      </c>
      <c r="W43" s="95">
        <v>17028.940000000061</v>
      </c>
      <c r="X43" s="96">
        <v>19456.030000000028</v>
      </c>
      <c r="Y43" s="95">
        <v>124046.34</v>
      </c>
      <c r="Z43" s="96">
        <v>34065.24</v>
      </c>
      <c r="AA43" s="95">
        <v>2928829.27</v>
      </c>
      <c r="AB43" s="96">
        <v>5713.19</v>
      </c>
      <c r="AC43" s="95">
        <v>0</v>
      </c>
      <c r="AD43" s="96">
        <v>0</v>
      </c>
      <c r="AE43" s="95">
        <v>0</v>
      </c>
      <c r="AF43" s="96">
        <v>0</v>
      </c>
      <c r="AG43" s="95">
        <v>826581.65</v>
      </c>
      <c r="AH43" s="96">
        <v>139295.75</v>
      </c>
      <c r="AI43" s="95">
        <v>0</v>
      </c>
      <c r="AJ43" s="96">
        <v>0</v>
      </c>
      <c r="AK43" s="95">
        <v>642173.80000000005</v>
      </c>
      <c r="AL43" s="96">
        <v>14574.24</v>
      </c>
      <c r="AM43" s="95">
        <v>0</v>
      </c>
      <c r="AN43" s="96">
        <v>0</v>
      </c>
      <c r="AO43" s="95">
        <v>0</v>
      </c>
      <c r="AP43" s="96">
        <v>0</v>
      </c>
      <c r="AQ43" s="93">
        <v>0</v>
      </c>
      <c r="AR43" s="94">
        <v>0</v>
      </c>
      <c r="AS43" s="95">
        <v>0</v>
      </c>
      <c r="AT43" s="96">
        <v>0</v>
      </c>
    </row>
    <row r="44" spans="1:46" s="92" customFormat="1" x14ac:dyDescent="0.2">
      <c r="A44" s="32">
        <v>900006</v>
      </c>
      <c r="B44" s="17" t="s">
        <v>123</v>
      </c>
      <c r="C44" s="41">
        <f t="shared" si="2"/>
        <v>-713223166.94000006</v>
      </c>
      <c r="D44" s="101">
        <f t="shared" si="3"/>
        <v>-355499997.35000014</v>
      </c>
      <c r="E44" s="93">
        <v>-8888690.0300000012</v>
      </c>
      <c r="F44" s="94">
        <v>38168120.599999994</v>
      </c>
      <c r="G44" s="93">
        <v>581895.21000000031</v>
      </c>
      <c r="H44" s="94">
        <v>706942.32</v>
      </c>
      <c r="I44" s="93">
        <v>-534445874.95000011</v>
      </c>
      <c r="J44" s="94">
        <v>-362169944.77000022</v>
      </c>
      <c r="K44" s="93">
        <v>-126694.02000000002</v>
      </c>
      <c r="L44" s="94">
        <v>0</v>
      </c>
      <c r="M44" s="93">
        <v>-22213410.149999999</v>
      </c>
      <c r="N44" s="94">
        <v>-9766408.4600000028</v>
      </c>
      <c r="O44" s="93">
        <v>0</v>
      </c>
      <c r="P44" s="94">
        <v>0</v>
      </c>
      <c r="Q44" s="93">
        <v>-32369846.5</v>
      </c>
      <c r="R44" s="94">
        <v>-9174325.5199999996</v>
      </c>
      <c r="S44" s="93">
        <v>-1239175.49</v>
      </c>
      <c r="T44" s="94">
        <v>-341201.77</v>
      </c>
      <c r="U44" s="93">
        <v>-270146.09000000003</v>
      </c>
      <c r="V44" s="94">
        <v>-211087.31</v>
      </c>
      <c r="W44" s="93">
        <v>-11001191.159999998</v>
      </c>
      <c r="X44" s="94">
        <v>-8477223.8400000129</v>
      </c>
      <c r="Y44" s="93">
        <v>-902016.47</v>
      </c>
      <c r="Z44" s="94">
        <v>-461817.06</v>
      </c>
      <c r="AA44" s="93">
        <v>-1420929.46</v>
      </c>
      <c r="AB44" s="94">
        <v>-269185.02</v>
      </c>
      <c r="AC44" s="93">
        <v>-2447282.29</v>
      </c>
      <c r="AD44" s="94">
        <v>-1247781.95</v>
      </c>
      <c r="AE44" s="93">
        <v>-9027356.75</v>
      </c>
      <c r="AF44" s="94">
        <v>-1522598.19</v>
      </c>
      <c r="AG44" s="93">
        <v>-26143.199999999953</v>
      </c>
      <c r="AH44" s="94">
        <v>1923028.67</v>
      </c>
      <c r="AI44" s="93">
        <v>0</v>
      </c>
      <c r="AJ44" s="94">
        <v>-314260.82000000012</v>
      </c>
      <c r="AK44" s="93">
        <v>-7446368.9299999997</v>
      </c>
      <c r="AL44" s="94">
        <v>11718663.779999999</v>
      </c>
      <c r="AM44" s="93">
        <v>-80066427.530000016</v>
      </c>
      <c r="AN44" s="94">
        <v>-14025243.33</v>
      </c>
      <c r="AO44" s="93">
        <v>-1559694.4899999995</v>
      </c>
      <c r="AP44" s="94">
        <v>-35674.679999999935</v>
      </c>
      <c r="AQ44" s="93">
        <v>-353814.64</v>
      </c>
      <c r="AR44" s="94">
        <v>0</v>
      </c>
      <c r="AS44" s="93">
        <v>0</v>
      </c>
      <c r="AT44" s="94">
        <v>0</v>
      </c>
    </row>
    <row r="45" spans="1:46" s="92" customFormat="1" x14ac:dyDescent="0.2">
      <c r="A45" s="33"/>
      <c r="B45" s="35" t="s">
        <v>124</v>
      </c>
      <c r="C45" s="41"/>
      <c r="D45" s="101"/>
      <c r="E45" s="93"/>
      <c r="F45" s="94"/>
      <c r="G45" s="93">
        <v>0</v>
      </c>
      <c r="H45" s="94">
        <v>0</v>
      </c>
      <c r="I45" s="93">
        <v>0</v>
      </c>
      <c r="J45" s="94"/>
      <c r="K45" s="95">
        <v>0</v>
      </c>
      <c r="L45" s="94"/>
      <c r="M45" s="93">
        <v>0</v>
      </c>
      <c r="N45" s="94"/>
      <c r="O45" s="93">
        <v>0</v>
      </c>
      <c r="P45" s="94"/>
      <c r="Q45" s="93">
        <v>0</v>
      </c>
      <c r="R45" s="94"/>
      <c r="S45" s="93">
        <v>0</v>
      </c>
      <c r="T45" s="94"/>
      <c r="U45" s="93"/>
      <c r="V45" s="94"/>
      <c r="W45" s="93">
        <v>0</v>
      </c>
      <c r="X45" s="94"/>
      <c r="Y45" s="93">
        <v>0</v>
      </c>
      <c r="Z45" s="94"/>
      <c r="AA45" s="93"/>
      <c r="AB45" s="94"/>
      <c r="AC45" s="93">
        <v>0</v>
      </c>
      <c r="AD45" s="94"/>
      <c r="AE45" s="93">
        <v>0</v>
      </c>
      <c r="AF45" s="94"/>
      <c r="AG45" s="93">
        <v>0</v>
      </c>
      <c r="AH45" s="94"/>
      <c r="AI45" s="93">
        <v>0</v>
      </c>
      <c r="AJ45" s="94"/>
      <c r="AK45" s="93">
        <v>0</v>
      </c>
      <c r="AL45" s="94"/>
      <c r="AM45" s="93">
        <v>0</v>
      </c>
      <c r="AN45" s="94"/>
      <c r="AO45" s="93">
        <v>0</v>
      </c>
      <c r="AP45" s="94"/>
      <c r="AQ45" s="93">
        <v>0</v>
      </c>
      <c r="AR45" s="94"/>
      <c r="AS45" s="93">
        <v>0</v>
      </c>
      <c r="AT45" s="94"/>
    </row>
    <row r="46" spans="1:46" s="92" customFormat="1" x14ac:dyDescent="0.2">
      <c r="A46" s="32">
        <v>900007</v>
      </c>
      <c r="B46" s="17" t="s">
        <v>110</v>
      </c>
      <c r="C46" s="41">
        <f t="shared" ref="C46:C59" si="4">SUM(E46+G46+I46+K46+M46+O46+Q46+S46+U46+W46+Y46+AA46+AC46+AE46+AG46+AI46+AK46+AM46+AO46+AQ46+AS46)</f>
        <v>57536827.330000006</v>
      </c>
      <c r="D46" s="101">
        <f t="shared" ref="D46:D59" si="5">SUM(F46+H46+J46+L46+N46+P46+R46+T46+V46+X46+Z46+AB46+AD46+AF46+AH46+AJ46+AL46+AN46+AP46+AR46+AT46)</f>
        <v>228781542.46000001</v>
      </c>
      <c r="E46" s="93">
        <v>1372806.4299999997</v>
      </c>
      <c r="F46" s="94">
        <v>1416025.71</v>
      </c>
      <c r="G46" s="93">
        <v>2050130.8099999998</v>
      </c>
      <c r="H46" s="94">
        <v>201852.77000000025</v>
      </c>
      <c r="I46" s="93">
        <v>0</v>
      </c>
      <c r="J46" s="94">
        <v>0</v>
      </c>
      <c r="K46" s="93">
        <v>0</v>
      </c>
      <c r="L46" s="94">
        <v>60179.22</v>
      </c>
      <c r="M46" s="93">
        <v>3232576.6</v>
      </c>
      <c r="N46" s="94">
        <v>0</v>
      </c>
      <c r="O46" s="93">
        <v>0</v>
      </c>
      <c r="P46" s="94">
        <v>0</v>
      </c>
      <c r="Q46" s="93">
        <v>10260458.369999999</v>
      </c>
      <c r="R46" s="94">
        <v>0</v>
      </c>
      <c r="S46" s="93">
        <v>1099868.32</v>
      </c>
      <c r="T46" s="94">
        <v>437098.81</v>
      </c>
      <c r="U46" s="93"/>
      <c r="V46" s="94">
        <v>0</v>
      </c>
      <c r="W46" s="93">
        <v>-9390202.8200000003</v>
      </c>
      <c r="X46" s="94">
        <v>818432.60999999871</v>
      </c>
      <c r="Y46" s="93">
        <v>2296.5500000000002</v>
      </c>
      <c r="Z46" s="94">
        <v>39655.56</v>
      </c>
      <c r="AA46" s="93">
        <v>12622634.08</v>
      </c>
      <c r="AB46" s="94">
        <v>14085384.26</v>
      </c>
      <c r="AC46" s="93">
        <v>11004520.829999998</v>
      </c>
      <c r="AD46" s="94">
        <v>45104726.11999999</v>
      </c>
      <c r="AE46" s="93">
        <v>6189238.7400000002</v>
      </c>
      <c r="AF46" s="94">
        <v>1659607.28</v>
      </c>
      <c r="AG46" s="93">
        <v>1207708.6299999999</v>
      </c>
      <c r="AH46" s="94">
        <v>2419104.11</v>
      </c>
      <c r="AI46" s="93">
        <v>17132308.280000001</v>
      </c>
      <c r="AJ46" s="94">
        <v>127820875.68000002</v>
      </c>
      <c r="AK46" s="93">
        <v>0</v>
      </c>
      <c r="AL46" s="94">
        <v>4684.3100000000004</v>
      </c>
      <c r="AM46" s="93">
        <v>0</v>
      </c>
      <c r="AN46" s="94">
        <v>0</v>
      </c>
      <c r="AO46" s="93">
        <v>752482.51000000071</v>
      </c>
      <c r="AP46" s="94">
        <v>9713916.0199999996</v>
      </c>
      <c r="AQ46" s="93">
        <v>0</v>
      </c>
      <c r="AR46" s="94">
        <v>0</v>
      </c>
      <c r="AS46" s="93">
        <v>0</v>
      </c>
      <c r="AT46" s="94">
        <v>25000000</v>
      </c>
    </row>
    <row r="47" spans="1:46" s="92" customFormat="1" x14ac:dyDescent="0.2">
      <c r="A47" s="32">
        <v>8007</v>
      </c>
      <c r="B47" s="20" t="s">
        <v>125</v>
      </c>
      <c r="C47" s="42">
        <f t="shared" si="4"/>
        <v>2050130.8099999998</v>
      </c>
      <c r="D47" s="102">
        <f t="shared" si="5"/>
        <v>201852.77000000025</v>
      </c>
      <c r="E47" s="95">
        <v>0</v>
      </c>
      <c r="F47" s="96">
        <v>0</v>
      </c>
      <c r="G47" s="95">
        <v>2050130.8099999998</v>
      </c>
      <c r="H47" s="96">
        <v>201852.77000000025</v>
      </c>
      <c r="I47" s="95">
        <v>0</v>
      </c>
      <c r="J47" s="96">
        <v>0</v>
      </c>
      <c r="K47" s="95">
        <v>0</v>
      </c>
      <c r="L47" s="96">
        <v>0</v>
      </c>
      <c r="M47" s="95">
        <v>0</v>
      </c>
      <c r="N47" s="96">
        <v>0</v>
      </c>
      <c r="O47" s="95">
        <v>0</v>
      </c>
      <c r="P47" s="96">
        <v>0</v>
      </c>
      <c r="Q47" s="95">
        <v>0</v>
      </c>
      <c r="R47" s="96">
        <v>0</v>
      </c>
      <c r="S47" s="95">
        <v>0</v>
      </c>
      <c r="T47" s="96">
        <v>0</v>
      </c>
      <c r="U47" s="95"/>
      <c r="V47" s="96">
        <v>0</v>
      </c>
      <c r="W47" s="95">
        <v>0</v>
      </c>
      <c r="X47" s="96">
        <v>0</v>
      </c>
      <c r="Y47" s="95">
        <v>0</v>
      </c>
      <c r="Z47" s="96">
        <v>0</v>
      </c>
      <c r="AA47" s="95">
        <v>0</v>
      </c>
      <c r="AB47" s="96">
        <v>0</v>
      </c>
      <c r="AC47" s="95">
        <v>0</v>
      </c>
      <c r="AD47" s="96">
        <v>0</v>
      </c>
      <c r="AE47" s="95">
        <v>0</v>
      </c>
      <c r="AF47" s="96">
        <v>0</v>
      </c>
      <c r="AG47" s="95">
        <v>0</v>
      </c>
      <c r="AH47" s="96">
        <v>0</v>
      </c>
      <c r="AI47" s="95">
        <v>0</v>
      </c>
      <c r="AJ47" s="96">
        <v>0</v>
      </c>
      <c r="AK47" s="95">
        <v>0</v>
      </c>
      <c r="AL47" s="96"/>
      <c r="AM47" s="95">
        <v>0</v>
      </c>
      <c r="AN47" s="96">
        <v>0</v>
      </c>
      <c r="AO47" s="95">
        <v>0</v>
      </c>
      <c r="AP47" s="96">
        <v>0</v>
      </c>
      <c r="AQ47" s="95">
        <v>0</v>
      </c>
      <c r="AR47" s="96">
        <v>0</v>
      </c>
      <c r="AS47" s="95">
        <v>0</v>
      </c>
      <c r="AT47" s="96">
        <v>0</v>
      </c>
    </row>
    <row r="48" spans="1:46" s="92" customFormat="1" x14ac:dyDescent="0.2">
      <c r="A48" s="6">
        <v>2233</v>
      </c>
      <c r="B48" s="20" t="s">
        <v>126</v>
      </c>
      <c r="C48" s="42">
        <f t="shared" si="4"/>
        <v>0</v>
      </c>
      <c r="D48" s="102">
        <f t="shared" si="5"/>
        <v>0</v>
      </c>
      <c r="E48" s="95">
        <v>0</v>
      </c>
      <c r="F48" s="96">
        <v>0</v>
      </c>
      <c r="G48" s="95">
        <v>0</v>
      </c>
      <c r="H48" s="96">
        <v>0</v>
      </c>
      <c r="I48" s="95">
        <v>0</v>
      </c>
      <c r="J48" s="96">
        <v>0</v>
      </c>
      <c r="K48" s="95">
        <v>0</v>
      </c>
      <c r="L48" s="96">
        <v>0</v>
      </c>
      <c r="M48" s="95">
        <v>0</v>
      </c>
      <c r="N48" s="96">
        <v>0</v>
      </c>
      <c r="O48" s="95">
        <v>0</v>
      </c>
      <c r="P48" s="96">
        <v>0</v>
      </c>
      <c r="Q48" s="95">
        <v>0</v>
      </c>
      <c r="R48" s="96">
        <v>0</v>
      </c>
      <c r="S48" s="95">
        <v>0</v>
      </c>
      <c r="T48" s="96">
        <v>0</v>
      </c>
      <c r="U48" s="95"/>
      <c r="V48" s="96">
        <v>0</v>
      </c>
      <c r="W48" s="95">
        <v>0</v>
      </c>
      <c r="X48" s="96">
        <v>0</v>
      </c>
      <c r="Y48" s="95">
        <v>0</v>
      </c>
      <c r="Z48" s="96">
        <v>0</v>
      </c>
      <c r="AA48" s="95">
        <v>0</v>
      </c>
      <c r="AB48" s="96">
        <v>0</v>
      </c>
      <c r="AC48" s="95">
        <v>0</v>
      </c>
      <c r="AD48" s="96">
        <v>0</v>
      </c>
      <c r="AE48" s="95">
        <v>0</v>
      </c>
      <c r="AF48" s="96">
        <v>0</v>
      </c>
      <c r="AG48" s="95">
        <v>0</v>
      </c>
      <c r="AH48" s="96">
        <v>0</v>
      </c>
      <c r="AI48" s="95">
        <v>0</v>
      </c>
      <c r="AJ48" s="96">
        <v>0</v>
      </c>
      <c r="AK48" s="95">
        <v>0</v>
      </c>
      <c r="AL48" s="96">
        <v>0</v>
      </c>
      <c r="AM48" s="95">
        <v>0</v>
      </c>
      <c r="AN48" s="96">
        <v>0</v>
      </c>
      <c r="AO48" s="95">
        <v>0</v>
      </c>
      <c r="AP48" s="96">
        <v>0</v>
      </c>
      <c r="AQ48" s="93">
        <v>0</v>
      </c>
      <c r="AR48" s="94">
        <v>0</v>
      </c>
      <c r="AS48" s="95">
        <v>0</v>
      </c>
      <c r="AT48" s="96">
        <v>0</v>
      </c>
    </row>
    <row r="49" spans="1:46" s="92" customFormat="1" x14ac:dyDescent="0.2">
      <c r="A49" s="36">
        <v>2234</v>
      </c>
      <c r="B49" s="20" t="s">
        <v>127</v>
      </c>
      <c r="C49" s="42">
        <f t="shared" si="4"/>
        <v>2050130.8099999998</v>
      </c>
      <c r="D49" s="102">
        <f t="shared" si="5"/>
        <v>201852.77000000025</v>
      </c>
      <c r="E49" s="95">
        <v>0</v>
      </c>
      <c r="F49" s="96">
        <v>0</v>
      </c>
      <c r="G49" s="95">
        <v>2050130.8099999998</v>
      </c>
      <c r="H49" s="96">
        <v>201852.77000000025</v>
      </c>
      <c r="I49" s="95">
        <v>0</v>
      </c>
      <c r="J49" s="96">
        <v>0</v>
      </c>
      <c r="K49" s="95">
        <v>0</v>
      </c>
      <c r="L49" s="96">
        <v>0</v>
      </c>
      <c r="M49" s="95">
        <v>0</v>
      </c>
      <c r="N49" s="96">
        <v>0</v>
      </c>
      <c r="O49" s="95">
        <v>0</v>
      </c>
      <c r="P49" s="96">
        <v>0</v>
      </c>
      <c r="Q49" s="95">
        <v>0</v>
      </c>
      <c r="R49" s="96">
        <v>0</v>
      </c>
      <c r="S49" s="95">
        <v>0</v>
      </c>
      <c r="T49" s="96">
        <v>0</v>
      </c>
      <c r="U49" s="95"/>
      <c r="V49" s="96">
        <v>0</v>
      </c>
      <c r="W49" s="95">
        <v>0</v>
      </c>
      <c r="X49" s="96">
        <v>0</v>
      </c>
      <c r="Y49" s="95">
        <v>0</v>
      </c>
      <c r="Z49" s="96">
        <v>0</v>
      </c>
      <c r="AA49" s="95">
        <v>0</v>
      </c>
      <c r="AB49" s="96">
        <v>0</v>
      </c>
      <c r="AC49" s="95">
        <v>0</v>
      </c>
      <c r="AD49" s="96">
        <v>0</v>
      </c>
      <c r="AE49" s="95">
        <v>0</v>
      </c>
      <c r="AF49" s="96">
        <v>0</v>
      </c>
      <c r="AG49" s="95">
        <v>0</v>
      </c>
      <c r="AH49" s="96">
        <v>0</v>
      </c>
      <c r="AI49" s="95">
        <v>0</v>
      </c>
      <c r="AJ49" s="96">
        <v>0</v>
      </c>
      <c r="AK49" s="95">
        <v>0</v>
      </c>
      <c r="AL49" s="96">
        <v>0</v>
      </c>
      <c r="AM49" s="95">
        <v>0</v>
      </c>
      <c r="AN49" s="96">
        <v>0</v>
      </c>
      <c r="AO49" s="95">
        <v>0</v>
      </c>
      <c r="AP49" s="96">
        <v>0</v>
      </c>
      <c r="AQ49" s="93">
        <v>0</v>
      </c>
      <c r="AR49" s="94">
        <v>0</v>
      </c>
      <c r="AS49" s="95">
        <v>0</v>
      </c>
      <c r="AT49" s="96">
        <v>0</v>
      </c>
    </row>
    <row r="50" spans="1:46" s="92" customFormat="1" x14ac:dyDescent="0.2">
      <c r="A50" s="37">
        <v>4800</v>
      </c>
      <c r="B50" s="20" t="s">
        <v>128</v>
      </c>
      <c r="C50" s="42">
        <f t="shared" si="4"/>
        <v>194198330.09999999</v>
      </c>
      <c r="D50" s="102">
        <f t="shared" si="5"/>
        <v>228575005.86000001</v>
      </c>
      <c r="E50" s="95">
        <v>1372806.4299999997</v>
      </c>
      <c r="F50" s="96">
        <v>1416025.71</v>
      </c>
      <c r="G50" s="95">
        <v>0</v>
      </c>
      <c r="H50" s="96">
        <v>0</v>
      </c>
      <c r="I50" s="95">
        <v>0</v>
      </c>
      <c r="J50" s="96">
        <v>0</v>
      </c>
      <c r="K50" s="95">
        <v>0</v>
      </c>
      <c r="L50" s="96">
        <v>60179.22</v>
      </c>
      <c r="M50" s="95">
        <v>3232576.6</v>
      </c>
      <c r="N50" s="96">
        <v>0</v>
      </c>
      <c r="O50" s="95">
        <v>0</v>
      </c>
      <c r="P50" s="96">
        <v>0</v>
      </c>
      <c r="Q50" s="95">
        <v>10260458.369999999</v>
      </c>
      <c r="R50" s="96">
        <v>0</v>
      </c>
      <c r="S50" s="95">
        <v>1099868.32</v>
      </c>
      <c r="T50" s="96">
        <v>437098.81</v>
      </c>
      <c r="U50" s="95"/>
      <c r="V50" s="96">
        <v>0</v>
      </c>
      <c r="W50" s="95">
        <v>-9390202.8200000003</v>
      </c>
      <c r="X50" s="96">
        <v>818433.08999999904</v>
      </c>
      <c r="Y50" s="95">
        <v>2296.5500000000002</v>
      </c>
      <c r="Z50" s="96">
        <v>39655.56</v>
      </c>
      <c r="AA50" s="95">
        <v>12622634.08</v>
      </c>
      <c r="AB50" s="96">
        <v>14085384.26</v>
      </c>
      <c r="AC50" s="95">
        <v>11004520.829999998</v>
      </c>
      <c r="AD50" s="96">
        <v>45104726.11999999</v>
      </c>
      <c r="AE50" s="95">
        <v>6189238.7400000002</v>
      </c>
      <c r="AF50" s="96">
        <v>1659607.28</v>
      </c>
      <c r="AG50" s="95">
        <v>1207708.6299999999</v>
      </c>
      <c r="AH50" s="96">
        <v>2419104.11</v>
      </c>
      <c r="AI50" s="95">
        <v>17132308.280000001</v>
      </c>
      <c r="AJ50" s="96">
        <v>127820875.68000002</v>
      </c>
      <c r="AK50" s="95">
        <v>138711633.58000001</v>
      </c>
      <c r="AL50" s="96">
        <v>0</v>
      </c>
      <c r="AM50" s="95">
        <v>0</v>
      </c>
      <c r="AN50" s="96">
        <v>0</v>
      </c>
      <c r="AO50" s="95">
        <v>752482.51000000071</v>
      </c>
      <c r="AP50" s="96">
        <v>9713916.0199999996</v>
      </c>
      <c r="AQ50" s="93">
        <v>0</v>
      </c>
      <c r="AR50" s="94">
        <v>0</v>
      </c>
      <c r="AS50" s="95">
        <v>0</v>
      </c>
      <c r="AT50" s="96">
        <v>25000000</v>
      </c>
    </row>
    <row r="51" spans="1:46" s="92" customFormat="1" x14ac:dyDescent="0.2">
      <c r="A51" s="37">
        <v>900008</v>
      </c>
      <c r="B51" s="17" t="s">
        <v>111</v>
      </c>
      <c r="C51" s="41">
        <f t="shared" si="4"/>
        <v>35682110.809999987</v>
      </c>
      <c r="D51" s="101">
        <f t="shared" si="5"/>
        <v>229847933.68000001</v>
      </c>
      <c r="E51" s="93">
        <v>786521.14000000013</v>
      </c>
      <c r="F51" s="94">
        <v>662726.16000000015</v>
      </c>
      <c r="G51" s="93">
        <v>2328545.63</v>
      </c>
      <c r="H51" s="94">
        <v>946703.36000000022</v>
      </c>
      <c r="I51" s="93">
        <v>-12743342.240000002</v>
      </c>
      <c r="J51" s="94">
        <v>6900758.1299999999</v>
      </c>
      <c r="K51" s="93">
        <v>20269.330000000016</v>
      </c>
      <c r="L51" s="94">
        <v>627708.1</v>
      </c>
      <c r="M51" s="93">
        <v>0</v>
      </c>
      <c r="N51" s="94">
        <v>335300.12</v>
      </c>
      <c r="O51" s="93">
        <v>0</v>
      </c>
      <c r="P51" s="94">
        <v>0</v>
      </c>
      <c r="Q51" s="93">
        <v>0</v>
      </c>
      <c r="R51" s="94">
        <v>16810973.66</v>
      </c>
      <c r="S51" s="93">
        <v>697618.24</v>
      </c>
      <c r="T51" s="94">
        <v>1931789.0199999998</v>
      </c>
      <c r="U51" s="93">
        <v>-87152.41</v>
      </c>
      <c r="V51" s="94">
        <v>327650.95999999996</v>
      </c>
      <c r="W51" s="93">
        <v>0</v>
      </c>
      <c r="X51" s="94">
        <v>0</v>
      </c>
      <c r="Y51" s="93">
        <v>0</v>
      </c>
      <c r="Z51" s="94">
        <v>267127.61</v>
      </c>
      <c r="AA51" s="93">
        <v>13585607.01</v>
      </c>
      <c r="AB51" s="94">
        <v>14759343.619999999</v>
      </c>
      <c r="AC51" s="93">
        <v>4629637.88</v>
      </c>
      <c r="AD51" s="94">
        <v>52921642.600000001</v>
      </c>
      <c r="AE51" s="93">
        <v>608983.66999999993</v>
      </c>
      <c r="AF51" s="94">
        <v>195391.25</v>
      </c>
      <c r="AG51" s="93">
        <v>950069.29</v>
      </c>
      <c r="AH51" s="94">
        <v>2786376.33</v>
      </c>
      <c r="AI51" s="93">
        <v>17365762.959999986</v>
      </c>
      <c r="AJ51" s="94">
        <v>125199309.06000003</v>
      </c>
      <c r="AK51" s="93">
        <v>0</v>
      </c>
      <c r="AL51" s="94">
        <v>0</v>
      </c>
      <c r="AM51" s="93">
        <v>0</v>
      </c>
      <c r="AN51" s="94">
        <v>0</v>
      </c>
      <c r="AO51" s="93">
        <v>7346437.8200000012</v>
      </c>
      <c r="AP51" s="94">
        <v>5175133.6999999993</v>
      </c>
      <c r="AQ51" s="93">
        <v>193152.490000002</v>
      </c>
      <c r="AR51" s="94">
        <v>0</v>
      </c>
      <c r="AS51" s="93">
        <v>0</v>
      </c>
      <c r="AT51" s="94">
        <v>0</v>
      </c>
    </row>
    <row r="52" spans="1:46" s="92" customFormat="1" x14ac:dyDescent="0.2">
      <c r="A52" s="32">
        <v>8008</v>
      </c>
      <c r="B52" s="20" t="s">
        <v>129</v>
      </c>
      <c r="C52" s="42">
        <f t="shared" si="4"/>
        <v>2328545.63</v>
      </c>
      <c r="D52" s="102">
        <f t="shared" si="5"/>
        <v>946703.36000000022</v>
      </c>
      <c r="E52" s="95">
        <v>0</v>
      </c>
      <c r="F52" s="96">
        <v>0</v>
      </c>
      <c r="G52" s="95">
        <v>2328545.63</v>
      </c>
      <c r="H52" s="96">
        <v>946703.36000000022</v>
      </c>
      <c r="I52" s="95">
        <v>0</v>
      </c>
      <c r="J52" s="96"/>
      <c r="K52" s="95">
        <v>0</v>
      </c>
      <c r="L52" s="96">
        <v>0</v>
      </c>
      <c r="M52" s="95">
        <v>0</v>
      </c>
      <c r="N52" s="96">
        <v>0</v>
      </c>
      <c r="O52" s="95">
        <v>0</v>
      </c>
      <c r="P52" s="96">
        <v>0</v>
      </c>
      <c r="Q52" s="95">
        <v>0</v>
      </c>
      <c r="R52" s="96">
        <v>0</v>
      </c>
      <c r="S52" s="95">
        <v>0</v>
      </c>
      <c r="T52" s="96">
        <v>0</v>
      </c>
      <c r="U52" s="95"/>
      <c r="V52" s="96">
        <v>0</v>
      </c>
      <c r="W52" s="95">
        <v>0</v>
      </c>
      <c r="X52" s="96">
        <v>0</v>
      </c>
      <c r="Y52" s="95">
        <v>0</v>
      </c>
      <c r="Z52" s="96">
        <v>0</v>
      </c>
      <c r="AA52" s="95">
        <v>0</v>
      </c>
      <c r="AB52" s="96">
        <v>0</v>
      </c>
      <c r="AC52" s="95">
        <v>0</v>
      </c>
      <c r="AD52" s="96">
        <v>0</v>
      </c>
      <c r="AE52" s="95">
        <v>0</v>
      </c>
      <c r="AF52" s="96">
        <v>0</v>
      </c>
      <c r="AG52" s="95">
        <v>0</v>
      </c>
      <c r="AH52" s="96">
        <v>0</v>
      </c>
      <c r="AI52" s="95">
        <v>0</v>
      </c>
      <c r="AJ52" s="96">
        <v>0</v>
      </c>
      <c r="AK52" s="95">
        <v>0</v>
      </c>
      <c r="AL52" s="96">
        <v>0</v>
      </c>
      <c r="AM52" s="95">
        <v>0</v>
      </c>
      <c r="AN52" s="96">
        <v>0</v>
      </c>
      <c r="AO52" s="95">
        <v>0</v>
      </c>
      <c r="AP52" s="96">
        <v>0</v>
      </c>
      <c r="AQ52" s="95">
        <v>0</v>
      </c>
      <c r="AR52" s="96">
        <v>0</v>
      </c>
      <c r="AS52" s="95">
        <v>0</v>
      </c>
      <c r="AT52" s="96">
        <v>0</v>
      </c>
    </row>
    <row r="53" spans="1:46" s="92" customFormat="1" x14ac:dyDescent="0.2">
      <c r="A53" s="6">
        <v>2131</v>
      </c>
      <c r="B53" s="20" t="s">
        <v>126</v>
      </c>
      <c r="C53" s="42">
        <f t="shared" si="4"/>
        <v>8238031.2199999997</v>
      </c>
      <c r="D53" s="102">
        <f t="shared" si="5"/>
        <v>6756634.75</v>
      </c>
      <c r="E53" s="95">
        <v>0</v>
      </c>
      <c r="F53" s="96">
        <v>0</v>
      </c>
      <c r="G53" s="95">
        <v>0</v>
      </c>
      <c r="H53" s="96">
        <v>0</v>
      </c>
      <c r="I53" s="95">
        <v>8238031.2199999997</v>
      </c>
      <c r="J53" s="96">
        <v>6756634.75</v>
      </c>
      <c r="K53" s="95">
        <v>0</v>
      </c>
      <c r="L53" s="96">
        <v>0</v>
      </c>
      <c r="M53" s="95">
        <v>0</v>
      </c>
      <c r="N53" s="96">
        <v>0</v>
      </c>
      <c r="O53" s="95">
        <v>0</v>
      </c>
      <c r="P53" s="96">
        <v>0</v>
      </c>
      <c r="Q53" s="95">
        <v>0</v>
      </c>
      <c r="R53" s="96">
        <v>0</v>
      </c>
      <c r="S53" s="95">
        <v>0</v>
      </c>
      <c r="T53" s="96">
        <v>0</v>
      </c>
      <c r="U53" s="95"/>
      <c r="V53" s="96">
        <v>0</v>
      </c>
      <c r="W53" s="95">
        <v>0</v>
      </c>
      <c r="X53" s="96">
        <v>0</v>
      </c>
      <c r="Y53" s="95">
        <v>0</v>
      </c>
      <c r="Z53" s="96">
        <v>0</v>
      </c>
      <c r="AA53" s="95">
        <v>0</v>
      </c>
      <c r="AB53" s="96">
        <v>0</v>
      </c>
      <c r="AC53" s="95">
        <v>0</v>
      </c>
      <c r="AD53" s="96">
        <v>0</v>
      </c>
      <c r="AE53" s="95">
        <v>0</v>
      </c>
      <c r="AF53" s="96">
        <v>0</v>
      </c>
      <c r="AG53" s="95">
        <v>0</v>
      </c>
      <c r="AH53" s="96">
        <v>0</v>
      </c>
      <c r="AI53" s="95">
        <v>0</v>
      </c>
      <c r="AJ53" s="96">
        <v>0</v>
      </c>
      <c r="AK53" s="95">
        <v>0</v>
      </c>
      <c r="AL53" s="96">
        <v>0</v>
      </c>
      <c r="AM53" s="95">
        <v>0</v>
      </c>
      <c r="AN53" s="96">
        <v>0</v>
      </c>
      <c r="AO53" s="95">
        <v>0</v>
      </c>
      <c r="AP53" s="96">
        <v>0</v>
      </c>
      <c r="AQ53" s="95">
        <v>0</v>
      </c>
      <c r="AR53" s="96">
        <v>0</v>
      </c>
      <c r="AS53" s="95">
        <v>0</v>
      </c>
      <c r="AT53" s="96">
        <v>0</v>
      </c>
    </row>
    <row r="54" spans="1:46" s="92" customFormat="1" x14ac:dyDescent="0.2">
      <c r="A54" s="36">
        <v>2132</v>
      </c>
      <c r="B54" s="20" t="s">
        <v>127</v>
      </c>
      <c r="C54" s="42">
        <f t="shared" si="4"/>
        <v>-18652827.830000002</v>
      </c>
      <c r="D54" s="102">
        <f t="shared" si="5"/>
        <v>1090826.7400000002</v>
      </c>
      <c r="E54" s="95">
        <v>0</v>
      </c>
      <c r="F54" s="96">
        <v>0</v>
      </c>
      <c r="G54" s="95">
        <v>2328545.63</v>
      </c>
      <c r="H54" s="96">
        <v>946703.36000000022</v>
      </c>
      <c r="I54" s="95">
        <v>-20981373.460000001</v>
      </c>
      <c r="J54" s="96">
        <v>144123.38</v>
      </c>
      <c r="K54" s="95">
        <v>0</v>
      </c>
      <c r="L54" s="96">
        <v>0</v>
      </c>
      <c r="M54" s="95">
        <v>0</v>
      </c>
      <c r="N54" s="96">
        <v>0</v>
      </c>
      <c r="O54" s="95">
        <v>0</v>
      </c>
      <c r="P54" s="96">
        <v>0</v>
      </c>
      <c r="Q54" s="95">
        <v>0</v>
      </c>
      <c r="R54" s="96">
        <v>0</v>
      </c>
      <c r="S54" s="95">
        <v>0</v>
      </c>
      <c r="T54" s="96">
        <v>0</v>
      </c>
      <c r="U54" s="95"/>
      <c r="V54" s="96">
        <v>0</v>
      </c>
      <c r="W54" s="95">
        <v>0</v>
      </c>
      <c r="X54" s="96">
        <v>0</v>
      </c>
      <c r="Y54" s="95">
        <v>0</v>
      </c>
      <c r="Z54" s="96">
        <v>0</v>
      </c>
      <c r="AA54" s="95">
        <v>0</v>
      </c>
      <c r="AB54" s="96">
        <v>0</v>
      </c>
      <c r="AC54" s="95">
        <v>0</v>
      </c>
      <c r="AD54" s="96">
        <v>0</v>
      </c>
      <c r="AE54" s="95">
        <v>0</v>
      </c>
      <c r="AF54" s="96">
        <v>0</v>
      </c>
      <c r="AG54" s="95">
        <v>0</v>
      </c>
      <c r="AH54" s="96">
        <v>0</v>
      </c>
      <c r="AI54" s="95">
        <v>0</v>
      </c>
      <c r="AJ54" s="96">
        <v>0</v>
      </c>
      <c r="AK54" s="95">
        <v>0</v>
      </c>
      <c r="AL54" s="96">
        <v>0</v>
      </c>
      <c r="AM54" s="95">
        <v>0</v>
      </c>
      <c r="AN54" s="96">
        <v>0</v>
      </c>
      <c r="AO54" s="95">
        <v>0</v>
      </c>
      <c r="AP54" s="96">
        <v>0</v>
      </c>
      <c r="AQ54" s="95">
        <v>0</v>
      </c>
      <c r="AR54" s="96">
        <v>0</v>
      </c>
      <c r="AS54" s="95">
        <v>0</v>
      </c>
      <c r="AT54" s="96">
        <v>0</v>
      </c>
    </row>
    <row r="55" spans="1:46" s="92" customFormat="1" x14ac:dyDescent="0.2">
      <c r="A55" s="32">
        <v>8009</v>
      </c>
      <c r="B55" s="20" t="s">
        <v>130</v>
      </c>
      <c r="C55" s="42">
        <f t="shared" si="4"/>
        <v>185646646.5</v>
      </c>
      <c r="D55" s="102">
        <f t="shared" si="5"/>
        <v>222000472.19</v>
      </c>
      <c r="E55" s="95">
        <v>786521.14000000013</v>
      </c>
      <c r="F55" s="96">
        <v>662726.16000000015</v>
      </c>
      <c r="G55" s="95">
        <v>0</v>
      </c>
      <c r="H55" s="96">
        <v>0</v>
      </c>
      <c r="I55" s="95">
        <v>0</v>
      </c>
      <c r="J55" s="96">
        <v>0</v>
      </c>
      <c r="K55" s="95">
        <v>20269.330000000016</v>
      </c>
      <c r="L55" s="96">
        <v>627708.1</v>
      </c>
      <c r="M55" s="95">
        <v>0</v>
      </c>
      <c r="N55" s="96">
        <v>335300.12</v>
      </c>
      <c r="O55" s="95">
        <v>0</v>
      </c>
      <c r="P55" s="96">
        <v>0</v>
      </c>
      <c r="Q55" s="95">
        <v>0</v>
      </c>
      <c r="R55" s="96">
        <v>16810973.66</v>
      </c>
      <c r="S55" s="95">
        <v>697618.24</v>
      </c>
      <c r="T55" s="96">
        <v>1931789.0199999998</v>
      </c>
      <c r="U55" s="95">
        <v>-87152.41</v>
      </c>
      <c r="V55" s="96">
        <v>327650.95999999996</v>
      </c>
      <c r="W55" s="95">
        <v>0</v>
      </c>
      <c r="X55" s="96">
        <v>0</v>
      </c>
      <c r="Y55" s="95">
        <v>0</v>
      </c>
      <c r="Z55" s="96">
        <v>267127.61</v>
      </c>
      <c r="AA55" s="95">
        <v>13585607.01</v>
      </c>
      <c r="AB55" s="96">
        <v>14759343.619999999</v>
      </c>
      <c r="AC55" s="95">
        <v>4629637.88</v>
      </c>
      <c r="AD55" s="96">
        <v>52921642.600000001</v>
      </c>
      <c r="AE55" s="95">
        <v>608983.66999999993</v>
      </c>
      <c r="AF55" s="96">
        <v>195391.25</v>
      </c>
      <c r="AG55" s="95">
        <v>950069.29</v>
      </c>
      <c r="AH55" s="96">
        <v>2786376.33</v>
      </c>
      <c r="AI55" s="95">
        <v>17365762.959999986</v>
      </c>
      <c r="AJ55" s="96">
        <v>125199309.06000003</v>
      </c>
      <c r="AK55" s="95">
        <v>139549739.08000001</v>
      </c>
      <c r="AL55" s="96">
        <v>0</v>
      </c>
      <c r="AM55" s="95">
        <v>0</v>
      </c>
      <c r="AN55" s="96">
        <v>0</v>
      </c>
      <c r="AO55" s="95">
        <v>7346437.8200000012</v>
      </c>
      <c r="AP55" s="96">
        <v>5175133.6999999993</v>
      </c>
      <c r="AQ55" s="95">
        <v>193152.490000002</v>
      </c>
      <c r="AR55" s="96">
        <v>0</v>
      </c>
      <c r="AS55" s="95">
        <v>0</v>
      </c>
      <c r="AT55" s="96">
        <v>0</v>
      </c>
    </row>
    <row r="56" spans="1:46" s="92" customFormat="1" x14ac:dyDescent="0.2">
      <c r="A56" s="32">
        <v>900009</v>
      </c>
      <c r="B56" s="9" t="s">
        <v>131</v>
      </c>
      <c r="C56" s="41">
        <f t="shared" si="4"/>
        <v>136272621.80000001</v>
      </c>
      <c r="D56" s="101">
        <f t="shared" si="5"/>
        <v>418626.12999998033</v>
      </c>
      <c r="E56" s="93">
        <v>586285.28999999957</v>
      </c>
      <c r="F56" s="94">
        <v>753299.54999999981</v>
      </c>
      <c r="G56" s="93">
        <v>278414.82000000007</v>
      </c>
      <c r="H56" s="94">
        <v>744850.59</v>
      </c>
      <c r="I56" s="93">
        <v>12743342.240000002</v>
      </c>
      <c r="J56" s="94">
        <v>-6900758.1299999999</v>
      </c>
      <c r="K56" s="93">
        <v>-20269.330000000016</v>
      </c>
      <c r="L56" s="94">
        <v>-567528.88</v>
      </c>
      <c r="M56" s="93">
        <v>3232576.6</v>
      </c>
      <c r="N56" s="94">
        <v>-335300.12</v>
      </c>
      <c r="O56" s="93">
        <v>0</v>
      </c>
      <c r="P56" s="94">
        <v>0</v>
      </c>
      <c r="Q56" s="93">
        <v>10260458.369999999</v>
      </c>
      <c r="R56" s="94">
        <v>-16810973.66</v>
      </c>
      <c r="S56" s="93">
        <v>402250.08000000007</v>
      </c>
      <c r="T56" s="94">
        <v>-1494690.2099999997</v>
      </c>
      <c r="U56" s="93">
        <v>87152.41</v>
      </c>
      <c r="V56" s="94">
        <v>-327650.95999999996</v>
      </c>
      <c r="W56" s="93">
        <v>-9390202.8200000003</v>
      </c>
      <c r="X56" s="94">
        <v>818433.08999999904</v>
      </c>
      <c r="Y56" s="93">
        <v>2296.5500000000002</v>
      </c>
      <c r="Z56" s="94">
        <v>-227472.05</v>
      </c>
      <c r="AA56" s="93">
        <v>-962972.9299999997</v>
      </c>
      <c r="AB56" s="94">
        <v>-673959.3599999994</v>
      </c>
      <c r="AC56" s="93">
        <v>6374882.9499999983</v>
      </c>
      <c r="AD56" s="94">
        <v>-7816916.4800000116</v>
      </c>
      <c r="AE56" s="93">
        <v>5580255.0700000003</v>
      </c>
      <c r="AF56" s="94">
        <v>1464216.03</v>
      </c>
      <c r="AG56" s="93">
        <v>257639.33999999985</v>
      </c>
      <c r="AH56" s="94">
        <v>-367272.2200000002</v>
      </c>
      <c r="AI56" s="93">
        <v>-233454.6799999848</v>
      </c>
      <c r="AJ56" s="94">
        <v>2621566.6199999899</v>
      </c>
      <c r="AK56" s="93">
        <v>113861075.64</v>
      </c>
      <c r="AL56" s="94">
        <v>0</v>
      </c>
      <c r="AM56" s="93">
        <v>0</v>
      </c>
      <c r="AN56" s="94">
        <v>0</v>
      </c>
      <c r="AO56" s="93">
        <v>-6593955.3100000005</v>
      </c>
      <c r="AP56" s="94">
        <v>4538782.32</v>
      </c>
      <c r="AQ56" s="93">
        <v>-193152.490000002</v>
      </c>
      <c r="AR56" s="94">
        <v>0</v>
      </c>
      <c r="AS56" s="93">
        <v>0</v>
      </c>
      <c r="AT56" s="94">
        <v>25000000</v>
      </c>
    </row>
    <row r="57" spans="1:46" s="92" customFormat="1" ht="22.5" x14ac:dyDescent="0.2">
      <c r="A57" s="32">
        <v>9000010</v>
      </c>
      <c r="B57" s="9" t="s">
        <v>132</v>
      </c>
      <c r="C57" s="41">
        <f t="shared" si="4"/>
        <v>533485133.79000002</v>
      </c>
      <c r="D57" s="101">
        <f t="shared" si="5"/>
        <v>617673934.55999935</v>
      </c>
      <c r="E57" s="93">
        <v>-387019.65000001341</v>
      </c>
      <c r="F57" s="94">
        <v>10234588.689999986</v>
      </c>
      <c r="G57" s="93">
        <v>-478430.15000002063</v>
      </c>
      <c r="H57" s="94">
        <v>626934.17000001285</v>
      </c>
      <c r="I57" s="93">
        <v>407391989.94</v>
      </c>
      <c r="J57" s="94">
        <v>498183243.17999947</v>
      </c>
      <c r="K57" s="93">
        <v>373099.53000000078</v>
      </c>
      <c r="L57" s="94">
        <v>10535.270000002231</v>
      </c>
      <c r="M57" s="93">
        <v>-1850642.8399999901</v>
      </c>
      <c r="N57" s="94">
        <v>-2185753.4400000097</v>
      </c>
      <c r="O57" s="93">
        <v>0</v>
      </c>
      <c r="P57" s="94">
        <v>-692501.94000000018</v>
      </c>
      <c r="Q57" s="93">
        <v>-3551388.4600000065</v>
      </c>
      <c r="R57" s="94">
        <v>10386137.299999997</v>
      </c>
      <c r="S57" s="93">
        <v>4421111.0500000082</v>
      </c>
      <c r="T57" s="94">
        <v>3218087.38</v>
      </c>
      <c r="U57" s="93">
        <v>496172.86999999976</v>
      </c>
      <c r="V57" s="94">
        <v>5678.1399999997229</v>
      </c>
      <c r="W57" s="93">
        <v>-1402417.1000000015</v>
      </c>
      <c r="X57" s="94">
        <v>17565387.18</v>
      </c>
      <c r="Y57" s="93">
        <v>2473017.910000002</v>
      </c>
      <c r="Z57" s="94">
        <v>307353.8000000001</v>
      </c>
      <c r="AA57" s="93">
        <v>1202963.4000000032</v>
      </c>
      <c r="AB57" s="94">
        <v>3162830.6900000009</v>
      </c>
      <c r="AC57" s="93">
        <v>38973851.079999998</v>
      </c>
      <c r="AD57" s="94">
        <v>25302700.58999997</v>
      </c>
      <c r="AE57" s="93">
        <v>6552007.5399999917</v>
      </c>
      <c r="AF57" s="94">
        <v>636774.79000000306</v>
      </c>
      <c r="AG57" s="93">
        <v>107800.7899999998</v>
      </c>
      <c r="AH57" s="94">
        <v>1141003.5499999993</v>
      </c>
      <c r="AI57" s="93">
        <v>4893654.0200000145</v>
      </c>
      <c r="AJ57" s="94">
        <v>3241103.4299999885</v>
      </c>
      <c r="AK57" s="93">
        <v>-770225.33</v>
      </c>
      <c r="AL57" s="94">
        <v>9729448.6899999995</v>
      </c>
      <c r="AM57" s="93">
        <v>71623510.87999998</v>
      </c>
      <c r="AN57" s="94">
        <v>6848993.2099999953</v>
      </c>
      <c r="AO57" s="93">
        <v>7484957.7300000004</v>
      </c>
      <c r="AP57" s="94">
        <v>4621734.2800000012</v>
      </c>
      <c r="AQ57" s="93">
        <v>-34824.370000000374</v>
      </c>
      <c r="AR57" s="94">
        <v>0</v>
      </c>
      <c r="AS57" s="93">
        <v>-4034055.05</v>
      </c>
      <c r="AT57" s="94">
        <v>25329655.600000001</v>
      </c>
    </row>
    <row r="58" spans="1:46" s="92" customFormat="1" x14ac:dyDescent="0.2">
      <c r="A58" s="32">
        <v>9000011</v>
      </c>
      <c r="B58" s="9" t="s">
        <v>133</v>
      </c>
      <c r="C58" s="41">
        <f t="shared" si="4"/>
        <v>2074458842.1999989</v>
      </c>
      <c r="D58" s="101">
        <f t="shared" si="5"/>
        <v>1452947678.3499999</v>
      </c>
      <c r="E58" s="93">
        <v>24690842.149999969</v>
      </c>
      <c r="F58" s="94">
        <v>14456253.459999984</v>
      </c>
      <c r="G58" s="93">
        <v>4547873.2300000004</v>
      </c>
      <c r="H58" s="94">
        <v>3920939.06</v>
      </c>
      <c r="I58" s="93">
        <v>1616408974.5599995</v>
      </c>
      <c r="J58" s="94">
        <v>1118225731.3800001</v>
      </c>
      <c r="K58" s="93">
        <v>1274453.9000000074</v>
      </c>
      <c r="L58" s="94">
        <v>1263918.630000005</v>
      </c>
      <c r="M58" s="93">
        <v>5350062.1499999901</v>
      </c>
      <c r="N58" s="94">
        <v>7535815.5899999999</v>
      </c>
      <c r="O58" s="93">
        <v>-385352.17000000016</v>
      </c>
      <c r="P58" s="94">
        <v>307149.77</v>
      </c>
      <c r="Q58" s="93">
        <v>21976380.370000001</v>
      </c>
      <c r="R58" s="94">
        <v>11590243.07</v>
      </c>
      <c r="S58" s="93">
        <v>4378925.5299999993</v>
      </c>
      <c r="T58" s="94">
        <v>1160838.1499999964</v>
      </c>
      <c r="U58" s="93">
        <v>1226724.1599999988</v>
      </c>
      <c r="V58" s="94">
        <v>1221046.0199999991</v>
      </c>
      <c r="W58" s="93">
        <v>58841185.579999998</v>
      </c>
      <c r="X58" s="94">
        <v>41275798.399999999</v>
      </c>
      <c r="Y58" s="93">
        <v>16309426.299999997</v>
      </c>
      <c r="Z58" s="94">
        <v>16002072.499999996</v>
      </c>
      <c r="AA58" s="93">
        <v>5842776.7699999996</v>
      </c>
      <c r="AB58" s="94">
        <v>2679946.08</v>
      </c>
      <c r="AC58" s="93">
        <v>127537413.95</v>
      </c>
      <c r="AD58" s="94">
        <v>102234713.36</v>
      </c>
      <c r="AE58" s="93">
        <v>4732924.3699999982</v>
      </c>
      <c r="AF58" s="94">
        <v>4096149.5799999954</v>
      </c>
      <c r="AG58" s="93">
        <v>36908150.850000001</v>
      </c>
      <c r="AH58" s="94">
        <v>35767147.299999997</v>
      </c>
      <c r="AI58" s="93">
        <v>59965279.049999997</v>
      </c>
      <c r="AJ58" s="94">
        <v>56724175.619999997</v>
      </c>
      <c r="AK58" s="93">
        <v>31045989.32</v>
      </c>
      <c r="AL58" s="94">
        <v>21316540.629999999</v>
      </c>
      <c r="AM58" s="93">
        <v>17991490.43</v>
      </c>
      <c r="AN58" s="94">
        <v>11142497.220000001</v>
      </c>
      <c r="AO58" s="93">
        <v>6648436.8100000005</v>
      </c>
      <c r="AP58" s="94">
        <v>2026702.5299999993</v>
      </c>
      <c r="AQ58" s="93">
        <v>3837229.29</v>
      </c>
      <c r="AR58" s="94">
        <v>0</v>
      </c>
      <c r="AS58" s="93">
        <v>25329655.600000001</v>
      </c>
      <c r="AT58" s="94">
        <v>0</v>
      </c>
    </row>
    <row r="59" spans="1:46" s="92" customFormat="1" x14ac:dyDescent="0.2">
      <c r="A59" s="38">
        <v>9000012</v>
      </c>
      <c r="B59" s="22" t="s">
        <v>134</v>
      </c>
      <c r="C59" s="97">
        <f t="shared" si="4"/>
        <v>2604025059.2799997</v>
      </c>
      <c r="D59" s="107">
        <f t="shared" si="5"/>
        <v>2074458842.1999989</v>
      </c>
      <c r="E59" s="98">
        <v>24303822.499999955</v>
      </c>
      <c r="F59" s="99">
        <v>24690842.149999969</v>
      </c>
      <c r="G59" s="98">
        <v>4069443.0799999796</v>
      </c>
      <c r="H59" s="99">
        <v>4547873.2300000004</v>
      </c>
      <c r="I59" s="98">
        <v>2023800964.4999995</v>
      </c>
      <c r="J59" s="99">
        <v>1616408974.5599995</v>
      </c>
      <c r="K59" s="98">
        <v>1647553.4300000081</v>
      </c>
      <c r="L59" s="99">
        <v>1274453.9000000074</v>
      </c>
      <c r="M59" s="98">
        <v>3499419.31</v>
      </c>
      <c r="N59" s="99">
        <v>5350062.1499999901</v>
      </c>
      <c r="O59" s="98">
        <v>-385352.17000000016</v>
      </c>
      <c r="P59" s="99">
        <v>-385352.17000000016</v>
      </c>
      <c r="Q59" s="98">
        <v>18424991.909999996</v>
      </c>
      <c r="R59" s="99">
        <v>21976380.369999997</v>
      </c>
      <c r="S59" s="98">
        <v>8800036.5800000075</v>
      </c>
      <c r="T59" s="99">
        <v>4378925.5299999965</v>
      </c>
      <c r="U59" s="98">
        <v>1722897.0299999984</v>
      </c>
      <c r="V59" s="99">
        <v>1226724.1599999988</v>
      </c>
      <c r="W59" s="98">
        <v>57438768.479999997</v>
      </c>
      <c r="X59" s="99">
        <v>58841185.579999998</v>
      </c>
      <c r="Y59" s="98">
        <v>18782444.210000001</v>
      </c>
      <c r="Z59" s="99">
        <v>16309426.299999997</v>
      </c>
      <c r="AA59" s="98">
        <v>7045740.1700000027</v>
      </c>
      <c r="AB59" s="99">
        <v>5842776.7700000014</v>
      </c>
      <c r="AC59" s="98">
        <v>166511265.03</v>
      </c>
      <c r="AD59" s="99">
        <v>127537413.94999997</v>
      </c>
      <c r="AE59" s="98">
        <v>11284931.909999989</v>
      </c>
      <c r="AF59" s="99">
        <v>4732924.3699999982</v>
      </c>
      <c r="AG59" s="98">
        <v>37015951.640000001</v>
      </c>
      <c r="AH59" s="99">
        <v>36908150.849999994</v>
      </c>
      <c r="AI59" s="98">
        <v>64858933.07</v>
      </c>
      <c r="AJ59" s="99">
        <v>59965279.049999982</v>
      </c>
      <c r="AK59" s="98">
        <v>26356847.280000001</v>
      </c>
      <c r="AL59" s="99">
        <v>31045989.32</v>
      </c>
      <c r="AM59" s="98">
        <v>89615001.310000002</v>
      </c>
      <c r="AN59" s="99">
        <v>17991490.429999996</v>
      </c>
      <c r="AO59" s="98">
        <v>14133394.540000001</v>
      </c>
      <c r="AP59" s="99">
        <v>6648436.8100000005</v>
      </c>
      <c r="AQ59" s="98">
        <v>3802404.9199999995</v>
      </c>
      <c r="AR59" s="99">
        <v>3837229.29</v>
      </c>
      <c r="AS59" s="98">
        <v>21295600.550000001</v>
      </c>
      <c r="AT59" s="99">
        <v>25329655.600000001</v>
      </c>
    </row>
  </sheetData>
  <sheetProtection autoFilter="0"/>
  <mergeCells count="25">
    <mergeCell ref="I2:J2"/>
    <mergeCell ref="A1:D1"/>
    <mergeCell ref="AM2:AN2"/>
    <mergeCell ref="AO2:AP2"/>
    <mergeCell ref="AA2:AB2"/>
    <mergeCell ref="AC2:AD2"/>
    <mergeCell ref="AE2:AF2"/>
    <mergeCell ref="AG2:AH2"/>
    <mergeCell ref="AI2:AJ2"/>
    <mergeCell ref="K2:L2"/>
    <mergeCell ref="A2:A3"/>
    <mergeCell ref="B2:B3"/>
    <mergeCell ref="C2:D2"/>
    <mergeCell ref="E2:F2"/>
    <mergeCell ref="G2:H2"/>
    <mergeCell ref="AS2:AT2"/>
    <mergeCell ref="Y2:Z2"/>
    <mergeCell ref="M2:N2"/>
    <mergeCell ref="O2:P2"/>
    <mergeCell ref="Q2:R2"/>
    <mergeCell ref="S2:T2"/>
    <mergeCell ref="U2:V2"/>
    <mergeCell ref="W2:X2"/>
    <mergeCell ref="AQ2:AR2"/>
    <mergeCell ref="AK2:AL2"/>
  </mergeCells>
  <dataValidations count="4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Indicar el saldo de las cuentas acumulado al 31 de diciembre del ejercicio inmediato anterior a la cuenta pública que se presenta." sqref="AN3 AP3 F3 H3 J3 L3 N3 P3 R3 T3 V3 X3 Z3 AB3 AD3 AF3 AH3 AJ3 AL3 AR3 AT3 D3"/>
    <dataValidation allowBlank="1" showInputMessage="1" showErrorMessage="1" prompt="Muestra el saldo de las cuentas acumulado al periodo correspondiente a la información financiera/cuenta pública que se presenta." sqref="AM3 AO3 E3 G3 I3 K3 M3 O3 Q3 S3 U3 W3 Y3 AA3 AC3 AE3 AG3 AI3 AK3 AQ3 AS3 C3"/>
    <dataValidation allowBlank="1" showInputMessage="1" showErrorMessage="1" prompt="Corresponde al nombre o descripción de la cuenta de acuerdo al Plan de Cuentas emitido por el CONAC." sqref="B2"/>
  </dataValidations>
  <pageMargins left="0.70866141732283472" right="0.70866141732283472" top="0.55118110236220474" bottom="0.74803149606299213" header="0.31496062992125984" footer="0.31496062992125984"/>
  <pageSetup scale="19" orientation="portrait" r:id="rId1"/>
  <ignoredErrors>
    <ignoredError sqref="C35:D35 C60:D60 C61:D70 C5:D34 C45:D45 C36:D44 C46:D5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4" t="s">
        <v>52</v>
      </c>
    </row>
    <row r="65536" spans="256:256" x14ac:dyDescent="0.2">
      <c r="IV65536" s="15">
        <v>1</v>
      </c>
    </row>
  </sheetData>
  <sheetProtection password="EDBA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ESF</vt:lpstr>
      <vt:lpstr>EA</vt:lpstr>
      <vt:lpstr>EVHP</vt:lpstr>
      <vt:lpstr>ECSF</vt:lpstr>
      <vt:lpstr>EFE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dcterms:created xsi:type="dcterms:W3CDTF">2012-12-11T20:26:08Z</dcterms:created>
  <dcterms:modified xsi:type="dcterms:W3CDTF">2019-09-19T16:59:00Z</dcterms:modified>
</cp:coreProperties>
</file>